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 filterPrivacy="1" hidePivotFieldList="1"/>
  <xr:revisionPtr revIDLastSave="0" documentId="11_F62AE1DA94EE4002A56B5AD38A36F3386B124C2F" xr6:coauthVersionLast="47" xr6:coauthVersionMax="47" xr10:uidLastSave="{00000000-0000-0000-0000-000000000000}"/>
  <bookViews>
    <workbookView xWindow="0" yWindow="0" windowWidth="28800" windowHeight="11910" firstSheet="1" activeTab="1" xr2:uid="{00000000-000D-0000-FFFF-FFFF00000000}"/>
  </bookViews>
  <sheets>
    <sheet name="Gastos Admisibles" sheetId="33" r:id="rId1"/>
    <sheet name="1er Año" sheetId="14" r:id="rId2"/>
    <sheet name="2do Año" sheetId="24" r:id="rId3"/>
    <sheet name="3er Año" sheetId="26" r:id="rId4"/>
    <sheet name="4to Año" sheetId="32" r:id="rId5"/>
    <sheet name="Síntesis" sheetId="28" r:id="rId6"/>
    <sheet name="Total Subítem" sheetId="30" r:id="rId7"/>
  </sheets>
  <definedNames>
    <definedName name="FSE" localSheetId="4">#REF!</definedName>
    <definedName name="FSE">#REF!</definedName>
    <definedName name="_xlnm.Print_Area" localSheetId="1">'1er Año'!$A$1:$R$82</definedName>
    <definedName name="_xlnm.Print_Area" localSheetId="2">'2do Año'!$A$1:$R$82</definedName>
    <definedName name="_xlnm.Print_Area" localSheetId="3">'3er Año'!$A$1:$R$82</definedName>
    <definedName name="_xlnm.Print_Area" localSheetId="4">'4to Año'!$A$1:$R$82</definedName>
    <definedName name="_xlnm.Print_Area" localSheetId="0">'Gastos Admisibles'!$A$1:$D$48</definedName>
    <definedName name="_xlnm.Print_Area" localSheetId="5">Síntesis!$B$2:$H$48</definedName>
    <definedName name="_xlnm.Print_Area" localSheetId="6">'Total Subítem'!$A$1:$J$83</definedName>
    <definedName name="_xlnm.Print_Titles" localSheetId="0">'Gastos Admisibles'!$1:$1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4" l="1"/>
  <c r="E11" i="14"/>
  <c r="F11" i="14"/>
  <c r="G11" i="14"/>
  <c r="H11" i="14"/>
  <c r="I11" i="14"/>
  <c r="J11" i="14"/>
  <c r="K11" i="14"/>
  <c r="L11" i="14"/>
  <c r="M11" i="14"/>
  <c r="N11" i="14"/>
  <c r="C11" i="14"/>
  <c r="D11" i="24"/>
  <c r="E11" i="24"/>
  <c r="F11" i="24"/>
  <c r="G11" i="24"/>
  <c r="H11" i="24"/>
  <c r="I11" i="24"/>
  <c r="J11" i="24"/>
  <c r="K11" i="24"/>
  <c r="L11" i="24"/>
  <c r="M11" i="24"/>
  <c r="N11" i="24"/>
  <c r="C11" i="24"/>
  <c r="I3" i="32" l="1"/>
  <c r="M5" i="26"/>
  <c r="M4" i="26"/>
  <c r="M3" i="26"/>
  <c r="I5" i="26"/>
  <c r="I4" i="26"/>
  <c r="I3" i="26"/>
  <c r="M3" i="24"/>
  <c r="I4" i="24"/>
  <c r="I3" i="24"/>
  <c r="P40" i="32"/>
  <c r="P18" i="14"/>
  <c r="D72" i="32"/>
  <c r="C72" i="32"/>
  <c r="N67" i="14"/>
  <c r="P68" i="14"/>
  <c r="P73" i="14"/>
  <c r="H72" i="32"/>
  <c r="E72" i="32"/>
  <c r="F72" i="32"/>
  <c r="G72" i="32"/>
  <c r="I72" i="32"/>
  <c r="J72" i="32"/>
  <c r="K72" i="32"/>
  <c r="L72" i="32"/>
  <c r="M72" i="32"/>
  <c r="N72" i="32"/>
  <c r="P70" i="26"/>
  <c r="P69" i="26"/>
  <c r="P68" i="26"/>
  <c r="P73" i="26"/>
  <c r="D72" i="26"/>
  <c r="E72" i="26"/>
  <c r="F72" i="26"/>
  <c r="G72" i="26"/>
  <c r="H72" i="26"/>
  <c r="I72" i="26"/>
  <c r="J72" i="26"/>
  <c r="K72" i="26"/>
  <c r="L72" i="26"/>
  <c r="M72" i="26"/>
  <c r="N72" i="26"/>
  <c r="C72" i="26"/>
  <c r="D72" i="24"/>
  <c r="E72" i="24"/>
  <c r="F72" i="24"/>
  <c r="G72" i="24"/>
  <c r="H72" i="24"/>
  <c r="I72" i="24"/>
  <c r="J72" i="24"/>
  <c r="K72" i="24"/>
  <c r="L72" i="24"/>
  <c r="M72" i="24"/>
  <c r="N72" i="24"/>
  <c r="C72" i="24"/>
  <c r="D72" i="14"/>
  <c r="E72" i="14"/>
  <c r="F72" i="14"/>
  <c r="G72" i="14"/>
  <c r="H72" i="14"/>
  <c r="I72" i="14"/>
  <c r="J72" i="14"/>
  <c r="K72" i="14"/>
  <c r="L72" i="14"/>
  <c r="M72" i="14"/>
  <c r="N72" i="14"/>
  <c r="C72" i="14"/>
  <c r="M67" i="14"/>
  <c r="L67" i="14"/>
  <c r="K67" i="14"/>
  <c r="J67" i="14"/>
  <c r="I67" i="14"/>
  <c r="H67" i="14"/>
  <c r="G67" i="14"/>
  <c r="F67" i="14"/>
  <c r="D67" i="14"/>
  <c r="C67" i="14"/>
  <c r="P73" i="32"/>
  <c r="P73" i="24"/>
  <c r="C16" i="14"/>
  <c r="D16" i="14"/>
  <c r="C10" i="14"/>
  <c r="P72" i="32" l="1"/>
  <c r="P72" i="14"/>
  <c r="P72" i="26"/>
  <c r="P72" i="24"/>
  <c r="R73" i="26"/>
  <c r="R73" i="32"/>
  <c r="G75" i="30" s="1"/>
  <c r="G74" i="30" s="1"/>
  <c r="R73" i="24"/>
  <c r="R72" i="32" l="1"/>
  <c r="F43" i="28" s="1"/>
  <c r="R72" i="26"/>
  <c r="R72" i="24"/>
  <c r="P79" i="32"/>
  <c r="N78" i="32"/>
  <c r="M78" i="32"/>
  <c r="L78" i="32"/>
  <c r="K78" i="32"/>
  <c r="J78" i="32"/>
  <c r="I78" i="32"/>
  <c r="H78" i="32"/>
  <c r="G78" i="32"/>
  <c r="F78" i="32"/>
  <c r="E78" i="32"/>
  <c r="D78" i="32"/>
  <c r="C78" i="32"/>
  <c r="P76" i="32"/>
  <c r="N75" i="32"/>
  <c r="M75" i="32"/>
  <c r="L75" i="32"/>
  <c r="K75" i="32"/>
  <c r="J75" i="32"/>
  <c r="I75" i="32"/>
  <c r="H75" i="32"/>
  <c r="G75" i="32"/>
  <c r="F75" i="32"/>
  <c r="E75" i="32"/>
  <c r="D75" i="32"/>
  <c r="C75" i="32"/>
  <c r="P70" i="32"/>
  <c r="P69" i="32"/>
  <c r="P68" i="32"/>
  <c r="N67" i="32"/>
  <c r="M67" i="32"/>
  <c r="L67" i="32"/>
  <c r="K67" i="32"/>
  <c r="J67" i="32"/>
  <c r="I67" i="32"/>
  <c r="H67" i="32"/>
  <c r="G67" i="32"/>
  <c r="F67" i="32"/>
  <c r="E67" i="32"/>
  <c r="D67" i="32"/>
  <c r="C67" i="32"/>
  <c r="P65" i="32"/>
  <c r="P64" i="32"/>
  <c r="P63" i="32"/>
  <c r="P62" i="32"/>
  <c r="P61" i="32"/>
  <c r="P60" i="32"/>
  <c r="P59" i="32"/>
  <c r="P58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P55" i="32"/>
  <c r="P54" i="32"/>
  <c r="P53" i="32"/>
  <c r="P52" i="32"/>
  <c r="P51" i="32"/>
  <c r="P50" i="32"/>
  <c r="P49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P46" i="32"/>
  <c r="P45" i="32"/>
  <c r="P44" i="32"/>
  <c r="P43" i="32"/>
  <c r="P42" i="32"/>
  <c r="P41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P37" i="32"/>
  <c r="P36" i="32"/>
  <c r="P35" i="32"/>
  <c r="P34" i="32"/>
  <c r="P33" i="32"/>
  <c r="P32" i="32"/>
  <c r="P31" i="32"/>
  <c r="P30" i="32"/>
  <c r="N29" i="32"/>
  <c r="M29" i="32"/>
  <c r="L29" i="32"/>
  <c r="K29" i="32"/>
  <c r="J29" i="32"/>
  <c r="I29" i="32"/>
  <c r="H29" i="32"/>
  <c r="G29" i="32"/>
  <c r="F29" i="32"/>
  <c r="E29" i="32"/>
  <c r="D29" i="32"/>
  <c r="C29" i="32"/>
  <c r="P27" i="32"/>
  <c r="P26" i="32"/>
  <c r="P25" i="32"/>
  <c r="P24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P21" i="32"/>
  <c r="P20" i="32"/>
  <c r="P19" i="32"/>
  <c r="P18" i="32"/>
  <c r="P17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P12" i="32"/>
  <c r="P11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M5" i="32"/>
  <c r="I5" i="32"/>
  <c r="M4" i="32"/>
  <c r="I4" i="32"/>
  <c r="M3" i="32"/>
  <c r="F14" i="32" l="1"/>
  <c r="P48" i="32"/>
  <c r="N14" i="32"/>
  <c r="J14" i="32"/>
  <c r="G14" i="32"/>
  <c r="D14" i="32"/>
  <c r="H14" i="32"/>
  <c r="L14" i="32"/>
  <c r="P23" i="32"/>
  <c r="P29" i="32"/>
  <c r="P39" i="32"/>
  <c r="P75" i="32"/>
  <c r="P16" i="32"/>
  <c r="C14" i="32"/>
  <c r="K14" i="32"/>
  <c r="E14" i="32"/>
  <c r="I14" i="32"/>
  <c r="M14" i="32"/>
  <c r="P57" i="32"/>
  <c r="P67" i="32"/>
  <c r="P78" i="32"/>
  <c r="P10" i="32"/>
  <c r="N78" i="24"/>
  <c r="N67" i="24"/>
  <c r="N57" i="24"/>
  <c r="N48" i="24"/>
  <c r="N39" i="24"/>
  <c r="N29" i="24"/>
  <c r="N23" i="24"/>
  <c r="N16" i="24"/>
  <c r="P79" i="14"/>
  <c r="N78" i="14"/>
  <c r="N75" i="14"/>
  <c r="N57" i="14"/>
  <c r="N48" i="14"/>
  <c r="P40" i="14"/>
  <c r="N39" i="14"/>
  <c r="N29" i="14"/>
  <c r="N23" i="14"/>
  <c r="P12" i="14"/>
  <c r="R12" i="24" s="1"/>
  <c r="P11" i="14"/>
  <c r="D17" i="28"/>
  <c r="D16" i="28"/>
  <c r="D15" i="28"/>
  <c r="D14" i="28"/>
  <c r="D13" i="28"/>
  <c r="D12" i="28"/>
  <c r="P79" i="26"/>
  <c r="N78" i="26"/>
  <c r="M78" i="26"/>
  <c r="L78" i="26"/>
  <c r="K78" i="26"/>
  <c r="J78" i="26"/>
  <c r="I78" i="26"/>
  <c r="H78" i="26"/>
  <c r="G78" i="26"/>
  <c r="F78" i="26"/>
  <c r="E78" i="26"/>
  <c r="D78" i="26"/>
  <c r="C78" i="26"/>
  <c r="P76" i="26"/>
  <c r="N75" i="26"/>
  <c r="M75" i="26"/>
  <c r="L75" i="26"/>
  <c r="K75" i="26"/>
  <c r="J75" i="26"/>
  <c r="I75" i="26"/>
  <c r="H75" i="26"/>
  <c r="G75" i="26"/>
  <c r="F75" i="26"/>
  <c r="E75" i="26"/>
  <c r="D75" i="26"/>
  <c r="C75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P65" i="26"/>
  <c r="P64" i="26"/>
  <c r="P63" i="26"/>
  <c r="P62" i="26"/>
  <c r="P61" i="26"/>
  <c r="P60" i="26"/>
  <c r="P59" i="26"/>
  <c r="P58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P55" i="26"/>
  <c r="P54" i="26"/>
  <c r="P53" i="26"/>
  <c r="P52" i="26"/>
  <c r="P51" i="26"/>
  <c r="P50" i="26"/>
  <c r="P49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P46" i="26"/>
  <c r="P45" i="26"/>
  <c r="P44" i="26"/>
  <c r="P43" i="26"/>
  <c r="P42" i="26"/>
  <c r="P41" i="26"/>
  <c r="P40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P37" i="26"/>
  <c r="P36" i="26"/>
  <c r="P35" i="26"/>
  <c r="P34" i="26"/>
  <c r="P33" i="26"/>
  <c r="P32" i="26"/>
  <c r="P31" i="26"/>
  <c r="P30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P27" i="26"/>
  <c r="P26" i="26"/>
  <c r="P25" i="26"/>
  <c r="P24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P21" i="26"/>
  <c r="P20" i="26"/>
  <c r="P19" i="26"/>
  <c r="P18" i="26"/>
  <c r="P17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P12" i="26"/>
  <c r="P11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P17" i="24"/>
  <c r="M4" i="24"/>
  <c r="M5" i="24"/>
  <c r="I5" i="24"/>
  <c r="P79" i="24"/>
  <c r="M78" i="24"/>
  <c r="L78" i="24"/>
  <c r="K78" i="24"/>
  <c r="J78" i="24"/>
  <c r="I78" i="24"/>
  <c r="H78" i="24"/>
  <c r="G78" i="24"/>
  <c r="F78" i="24"/>
  <c r="E78" i="24"/>
  <c r="D78" i="24"/>
  <c r="C78" i="24"/>
  <c r="P76" i="24"/>
  <c r="N75" i="24"/>
  <c r="M75" i="24"/>
  <c r="L75" i="24"/>
  <c r="K75" i="24"/>
  <c r="J75" i="24"/>
  <c r="I75" i="24"/>
  <c r="H75" i="24"/>
  <c r="G75" i="24"/>
  <c r="F75" i="24"/>
  <c r="E75" i="24"/>
  <c r="D75" i="24"/>
  <c r="C75" i="24"/>
  <c r="P70" i="24"/>
  <c r="P69" i="24"/>
  <c r="P68" i="24"/>
  <c r="M67" i="24"/>
  <c r="L67" i="24"/>
  <c r="K67" i="24"/>
  <c r="J67" i="24"/>
  <c r="I67" i="24"/>
  <c r="H67" i="24"/>
  <c r="G67" i="24"/>
  <c r="F67" i="24"/>
  <c r="E67" i="24"/>
  <c r="D67" i="24"/>
  <c r="C67" i="24"/>
  <c r="P65" i="24"/>
  <c r="P64" i="24"/>
  <c r="P63" i="24"/>
  <c r="P62" i="24"/>
  <c r="P61" i="24"/>
  <c r="P60" i="24"/>
  <c r="P59" i="24"/>
  <c r="P58" i="24"/>
  <c r="M57" i="24"/>
  <c r="L57" i="24"/>
  <c r="K57" i="24"/>
  <c r="J57" i="24"/>
  <c r="I57" i="24"/>
  <c r="H57" i="24"/>
  <c r="G57" i="24"/>
  <c r="F57" i="24"/>
  <c r="E57" i="24"/>
  <c r="D57" i="24"/>
  <c r="C57" i="24"/>
  <c r="P55" i="24"/>
  <c r="P54" i="24"/>
  <c r="P53" i="24"/>
  <c r="P52" i="24"/>
  <c r="P51" i="24"/>
  <c r="P50" i="24"/>
  <c r="P49" i="24"/>
  <c r="M48" i="24"/>
  <c r="L48" i="24"/>
  <c r="K48" i="24"/>
  <c r="J48" i="24"/>
  <c r="I48" i="24"/>
  <c r="H48" i="24"/>
  <c r="G48" i="24"/>
  <c r="F48" i="24"/>
  <c r="E48" i="24"/>
  <c r="D48" i="24"/>
  <c r="C48" i="24"/>
  <c r="P46" i="24"/>
  <c r="P45" i="24"/>
  <c r="P44" i="24"/>
  <c r="P43" i="24"/>
  <c r="P42" i="24"/>
  <c r="P41" i="24"/>
  <c r="P40" i="24"/>
  <c r="M39" i="24"/>
  <c r="L39" i="24"/>
  <c r="K39" i="24"/>
  <c r="J39" i="24"/>
  <c r="I39" i="24"/>
  <c r="H39" i="24"/>
  <c r="G39" i="24"/>
  <c r="F39" i="24"/>
  <c r="E39" i="24"/>
  <c r="D39" i="24"/>
  <c r="C39" i="24"/>
  <c r="P37" i="24"/>
  <c r="P36" i="24"/>
  <c r="P35" i="24"/>
  <c r="P34" i="24"/>
  <c r="P33" i="24"/>
  <c r="P32" i="24"/>
  <c r="P31" i="24"/>
  <c r="P30" i="24"/>
  <c r="M29" i="24"/>
  <c r="L29" i="24"/>
  <c r="K29" i="24"/>
  <c r="J29" i="24"/>
  <c r="I29" i="24"/>
  <c r="H29" i="24"/>
  <c r="G29" i="24"/>
  <c r="F29" i="24"/>
  <c r="E29" i="24"/>
  <c r="D29" i="24"/>
  <c r="C29" i="24"/>
  <c r="P27" i="24"/>
  <c r="P26" i="24"/>
  <c r="P25" i="24"/>
  <c r="P24" i="24"/>
  <c r="M23" i="24"/>
  <c r="L23" i="24"/>
  <c r="K23" i="24"/>
  <c r="J23" i="24"/>
  <c r="I23" i="24"/>
  <c r="H23" i="24"/>
  <c r="G23" i="24"/>
  <c r="F23" i="24"/>
  <c r="E23" i="24"/>
  <c r="D23" i="24"/>
  <c r="C23" i="24"/>
  <c r="P21" i="24"/>
  <c r="P20" i="24"/>
  <c r="P19" i="24"/>
  <c r="P18" i="24"/>
  <c r="M16" i="24"/>
  <c r="L16" i="24"/>
  <c r="K16" i="24"/>
  <c r="J16" i="24"/>
  <c r="I16" i="24"/>
  <c r="H16" i="24"/>
  <c r="G16" i="24"/>
  <c r="F16" i="24"/>
  <c r="E16" i="24"/>
  <c r="D16" i="24"/>
  <c r="C16" i="24"/>
  <c r="P12" i="24"/>
  <c r="P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P76" i="14"/>
  <c r="P70" i="14"/>
  <c r="P69" i="14"/>
  <c r="P65" i="14"/>
  <c r="P64" i="14"/>
  <c r="P63" i="14"/>
  <c r="P62" i="14"/>
  <c r="P61" i="14"/>
  <c r="P60" i="14"/>
  <c r="P59" i="14"/>
  <c r="P58" i="14"/>
  <c r="P55" i="14"/>
  <c r="P54" i="14"/>
  <c r="P53" i="14"/>
  <c r="P52" i="14"/>
  <c r="P51" i="14"/>
  <c r="P50" i="14"/>
  <c r="P49" i="14"/>
  <c r="P46" i="14"/>
  <c r="P45" i="14"/>
  <c r="P44" i="14"/>
  <c r="P43" i="14"/>
  <c r="P42" i="14"/>
  <c r="P41" i="14"/>
  <c r="M16" i="14"/>
  <c r="L16" i="14"/>
  <c r="K16" i="14"/>
  <c r="J16" i="14"/>
  <c r="I16" i="14"/>
  <c r="H16" i="14"/>
  <c r="G16" i="14"/>
  <c r="F16" i="14"/>
  <c r="E16" i="14"/>
  <c r="N16" i="14"/>
  <c r="P37" i="14"/>
  <c r="P36" i="14"/>
  <c r="P35" i="14"/>
  <c r="P34" i="14"/>
  <c r="P33" i="14"/>
  <c r="P32" i="14"/>
  <c r="P31" i="14"/>
  <c r="P30" i="14"/>
  <c r="P27" i="14"/>
  <c r="P26" i="14"/>
  <c r="P25" i="14"/>
  <c r="P24" i="14"/>
  <c r="P21" i="14"/>
  <c r="P20" i="14"/>
  <c r="P19" i="14"/>
  <c r="P17" i="14"/>
  <c r="M78" i="14"/>
  <c r="L78" i="14"/>
  <c r="K78" i="14"/>
  <c r="J78" i="14"/>
  <c r="I78" i="14"/>
  <c r="H78" i="14"/>
  <c r="G78" i="14"/>
  <c r="F78" i="14"/>
  <c r="E78" i="14"/>
  <c r="D78" i="14"/>
  <c r="C78" i="14"/>
  <c r="M75" i="14"/>
  <c r="L75" i="14"/>
  <c r="K75" i="14"/>
  <c r="J75" i="14"/>
  <c r="I75" i="14"/>
  <c r="H75" i="14"/>
  <c r="G75" i="14"/>
  <c r="F75" i="14"/>
  <c r="E75" i="14"/>
  <c r="D75" i="14"/>
  <c r="C75" i="14"/>
  <c r="E67" i="14"/>
  <c r="P67" i="14" s="1"/>
  <c r="M57" i="14"/>
  <c r="L57" i="14"/>
  <c r="K57" i="14"/>
  <c r="J57" i="14"/>
  <c r="I57" i="14"/>
  <c r="H57" i="14"/>
  <c r="G57" i="14"/>
  <c r="F57" i="14"/>
  <c r="E57" i="14"/>
  <c r="D57" i="14"/>
  <c r="C57" i="14"/>
  <c r="M48" i="14"/>
  <c r="L48" i="14"/>
  <c r="K48" i="14"/>
  <c r="J48" i="14"/>
  <c r="I48" i="14"/>
  <c r="H48" i="14"/>
  <c r="G48" i="14"/>
  <c r="F48" i="14"/>
  <c r="E48" i="14"/>
  <c r="D48" i="14"/>
  <c r="C48" i="14"/>
  <c r="M39" i="14"/>
  <c r="L39" i="14"/>
  <c r="K39" i="14"/>
  <c r="J39" i="14"/>
  <c r="I39" i="14"/>
  <c r="H39" i="14"/>
  <c r="G39" i="14"/>
  <c r="F39" i="14"/>
  <c r="E39" i="14"/>
  <c r="D39" i="14"/>
  <c r="C39" i="14"/>
  <c r="M29" i="14"/>
  <c r="L29" i="14"/>
  <c r="K29" i="14"/>
  <c r="J29" i="14"/>
  <c r="I29" i="14"/>
  <c r="H29" i="14"/>
  <c r="G29" i="14"/>
  <c r="F29" i="14"/>
  <c r="E29" i="14"/>
  <c r="D29" i="14"/>
  <c r="C29" i="14"/>
  <c r="M23" i="14"/>
  <c r="L23" i="14"/>
  <c r="K23" i="14"/>
  <c r="J23" i="14"/>
  <c r="I23" i="14"/>
  <c r="H23" i="14"/>
  <c r="G23" i="14"/>
  <c r="F23" i="14"/>
  <c r="E23" i="14"/>
  <c r="D23" i="14"/>
  <c r="C23" i="14"/>
  <c r="D10" i="14"/>
  <c r="E10" i="14"/>
  <c r="F10" i="14"/>
  <c r="G10" i="14"/>
  <c r="H10" i="14"/>
  <c r="I10" i="14"/>
  <c r="J10" i="14"/>
  <c r="K10" i="14"/>
  <c r="L10" i="14"/>
  <c r="M10" i="14"/>
  <c r="N10" i="14"/>
  <c r="H14" i="26" l="1"/>
  <c r="L14" i="26"/>
  <c r="R79" i="32"/>
  <c r="G79" i="30" s="1"/>
  <c r="R12" i="32"/>
  <c r="R49" i="24"/>
  <c r="P75" i="24"/>
  <c r="P78" i="24"/>
  <c r="P48" i="26"/>
  <c r="R54" i="24"/>
  <c r="R46" i="26"/>
  <c r="R46" i="32"/>
  <c r="G52" i="30" s="1"/>
  <c r="P16" i="26"/>
  <c r="D14" i="26"/>
  <c r="P75" i="26"/>
  <c r="I14" i="26"/>
  <c r="R62" i="24"/>
  <c r="R12" i="26"/>
  <c r="F24" i="28" s="1"/>
  <c r="F14" i="26"/>
  <c r="J14" i="26"/>
  <c r="P67" i="26"/>
  <c r="N14" i="26"/>
  <c r="R11" i="24"/>
  <c r="P14" i="32"/>
  <c r="P81" i="32" s="1"/>
  <c r="P29" i="26"/>
  <c r="P10" i="24"/>
  <c r="P10" i="26"/>
  <c r="E14" i="26"/>
  <c r="M14" i="26"/>
  <c r="P75" i="14"/>
  <c r="C14" i="26"/>
  <c r="G14" i="26"/>
  <c r="K14" i="26"/>
  <c r="R79" i="24"/>
  <c r="P78" i="14"/>
  <c r="R79" i="26"/>
  <c r="P67" i="24"/>
  <c r="R67" i="26" s="1"/>
  <c r="R68" i="24"/>
  <c r="R68" i="26"/>
  <c r="R68" i="32"/>
  <c r="G71" i="30" s="1"/>
  <c r="R65" i="32"/>
  <c r="G69" i="30" s="1"/>
  <c r="R65" i="26"/>
  <c r="R61" i="32"/>
  <c r="G65" i="30" s="1"/>
  <c r="R61" i="26"/>
  <c r="P57" i="24"/>
  <c r="R54" i="26"/>
  <c r="R54" i="32"/>
  <c r="G59" i="30" s="1"/>
  <c r="P48" i="24"/>
  <c r="R51" i="32"/>
  <c r="G56" i="30" s="1"/>
  <c r="R51" i="26"/>
  <c r="R45" i="26"/>
  <c r="R45" i="32"/>
  <c r="G51" i="30" s="1"/>
  <c r="R45" i="24"/>
  <c r="R44" i="32"/>
  <c r="G50" i="30" s="1"/>
  <c r="R44" i="26"/>
  <c r="P39" i="24"/>
  <c r="R34" i="26"/>
  <c r="R34" i="32"/>
  <c r="G41" i="30" s="1"/>
  <c r="P29" i="24"/>
  <c r="C14" i="14"/>
  <c r="C81" i="14" s="1"/>
  <c r="R27" i="26"/>
  <c r="R27" i="32"/>
  <c r="G35" i="30" s="1"/>
  <c r="R26" i="24"/>
  <c r="R26" i="32"/>
  <c r="G34" i="30" s="1"/>
  <c r="R26" i="26"/>
  <c r="G14" i="24"/>
  <c r="K14" i="24"/>
  <c r="P23" i="24"/>
  <c r="N14" i="24"/>
  <c r="D14" i="24"/>
  <c r="H14" i="24"/>
  <c r="L14" i="24"/>
  <c r="E14" i="24"/>
  <c r="I14" i="24"/>
  <c r="M14" i="24"/>
  <c r="F14" i="24"/>
  <c r="J14" i="24"/>
  <c r="C14" i="24"/>
  <c r="R18" i="26"/>
  <c r="R18" i="24"/>
  <c r="R18" i="32"/>
  <c r="G25" i="30" s="1"/>
  <c r="P16" i="24"/>
  <c r="R76" i="32"/>
  <c r="G77" i="30" s="1"/>
  <c r="G76" i="30" s="1"/>
  <c r="R76" i="24"/>
  <c r="R76" i="26"/>
  <c r="R70" i="32"/>
  <c r="G73" i="30" s="1"/>
  <c r="R70" i="26"/>
  <c r="R70" i="24"/>
  <c r="R69" i="32"/>
  <c r="G72" i="30" s="1"/>
  <c r="R69" i="26"/>
  <c r="R64" i="24"/>
  <c r="R64" i="32"/>
  <c r="G68" i="30" s="1"/>
  <c r="R64" i="26"/>
  <c r="R62" i="32"/>
  <c r="G66" i="30" s="1"/>
  <c r="R62" i="26"/>
  <c r="R63" i="26"/>
  <c r="R63" i="32"/>
  <c r="G67" i="30" s="1"/>
  <c r="R60" i="26"/>
  <c r="R60" i="32"/>
  <c r="G64" i="30" s="1"/>
  <c r="R59" i="24"/>
  <c r="R59" i="26"/>
  <c r="R59" i="32"/>
  <c r="G63" i="30" s="1"/>
  <c r="P57" i="14"/>
  <c r="R58" i="32"/>
  <c r="G62" i="30" s="1"/>
  <c r="R58" i="26"/>
  <c r="D14" i="14"/>
  <c r="R49" i="32"/>
  <c r="G54" i="30" s="1"/>
  <c r="R49" i="26"/>
  <c r="R55" i="32"/>
  <c r="G60" i="30" s="1"/>
  <c r="R55" i="26"/>
  <c r="R53" i="24"/>
  <c r="R53" i="32"/>
  <c r="G58" i="30" s="1"/>
  <c r="R53" i="26"/>
  <c r="R50" i="24"/>
  <c r="R50" i="26"/>
  <c r="R50" i="32"/>
  <c r="G55" i="30" s="1"/>
  <c r="P48" i="14"/>
  <c r="R52" i="32"/>
  <c r="G57" i="30" s="1"/>
  <c r="R52" i="26"/>
  <c r="R42" i="32"/>
  <c r="G48" i="30" s="1"/>
  <c r="R42" i="26"/>
  <c r="R43" i="26"/>
  <c r="R43" i="32"/>
  <c r="G49" i="30" s="1"/>
  <c r="R41" i="26"/>
  <c r="R41" i="32"/>
  <c r="G47" i="30" s="1"/>
  <c r="F14" i="14"/>
  <c r="R40" i="32"/>
  <c r="G46" i="30" s="1"/>
  <c r="R40" i="26"/>
  <c r="P39" i="14"/>
  <c r="R37" i="32"/>
  <c r="G44" i="30" s="1"/>
  <c r="R37" i="26"/>
  <c r="R36" i="26"/>
  <c r="R36" i="32"/>
  <c r="G43" i="30" s="1"/>
  <c r="R35" i="32"/>
  <c r="G42" i="30" s="1"/>
  <c r="R35" i="26"/>
  <c r="N14" i="14"/>
  <c r="R32" i="26"/>
  <c r="R32" i="32"/>
  <c r="G39" i="30" s="1"/>
  <c r="R33" i="26"/>
  <c r="R33" i="32"/>
  <c r="G40" i="30" s="1"/>
  <c r="R31" i="26"/>
  <c r="R31" i="32"/>
  <c r="G38" i="30" s="1"/>
  <c r="M14" i="14"/>
  <c r="P29" i="14"/>
  <c r="R30" i="32"/>
  <c r="G37" i="30" s="1"/>
  <c r="R30" i="26"/>
  <c r="G14" i="14"/>
  <c r="L14" i="14"/>
  <c r="R25" i="32"/>
  <c r="G33" i="30" s="1"/>
  <c r="R25" i="26"/>
  <c r="J14" i="14"/>
  <c r="K14" i="14"/>
  <c r="I14" i="14"/>
  <c r="P23" i="14"/>
  <c r="H14" i="14"/>
  <c r="R24" i="32"/>
  <c r="G32" i="30" s="1"/>
  <c r="R24" i="26"/>
  <c r="E14" i="14"/>
  <c r="P16" i="14"/>
  <c r="R21" i="32"/>
  <c r="G28" i="30" s="1"/>
  <c r="R21" i="26"/>
  <c r="R20" i="24"/>
  <c r="R20" i="26"/>
  <c r="R20" i="32"/>
  <c r="G27" i="30" s="1"/>
  <c r="R19" i="32"/>
  <c r="G26" i="30" s="1"/>
  <c r="R19" i="26"/>
  <c r="P10" i="14"/>
  <c r="R17" i="32"/>
  <c r="G24" i="30" s="1"/>
  <c r="R17" i="26"/>
  <c r="R17" i="24"/>
  <c r="P78" i="26"/>
  <c r="R11" i="32"/>
  <c r="F23" i="28" s="1"/>
  <c r="G13" i="30" s="1"/>
  <c r="R11" i="26"/>
  <c r="P23" i="26"/>
  <c r="P39" i="26"/>
  <c r="P57" i="26"/>
  <c r="R21" i="24"/>
  <c r="R40" i="24"/>
  <c r="R33" i="24"/>
  <c r="R44" i="24"/>
  <c r="R60" i="24"/>
  <c r="R24" i="24"/>
  <c r="R63" i="24"/>
  <c r="R41" i="24"/>
  <c r="R69" i="24"/>
  <c r="R36" i="24"/>
  <c r="R55" i="24"/>
  <c r="R61" i="24"/>
  <c r="R27" i="24"/>
  <c r="R32" i="24"/>
  <c r="R51" i="24"/>
  <c r="R19" i="24"/>
  <c r="R25" i="24"/>
  <c r="R42" i="24"/>
  <c r="R46" i="24"/>
  <c r="R52" i="24"/>
  <c r="R58" i="24"/>
  <c r="R34" i="24"/>
  <c r="R30" i="24"/>
  <c r="R37" i="24"/>
  <c r="R43" i="24"/>
  <c r="R31" i="24"/>
  <c r="R35" i="24"/>
  <c r="R65" i="24"/>
  <c r="R67" i="32" l="1"/>
  <c r="F42" i="28" s="1"/>
  <c r="R75" i="26"/>
  <c r="R29" i="32"/>
  <c r="F38" i="28" s="1"/>
  <c r="R10" i="24"/>
  <c r="G78" i="30"/>
  <c r="R75" i="24"/>
  <c r="R75" i="32"/>
  <c r="F44" i="28" s="1"/>
  <c r="R78" i="24"/>
  <c r="R57" i="32"/>
  <c r="F41" i="28" s="1"/>
  <c r="G70" i="30"/>
  <c r="R48" i="32"/>
  <c r="F40" i="28" s="1"/>
  <c r="D81" i="14"/>
  <c r="E81" i="14" s="1"/>
  <c r="F81" i="14" s="1"/>
  <c r="G81" i="14" s="1"/>
  <c r="H81" i="14" s="1"/>
  <c r="I81" i="14" s="1"/>
  <c r="J81" i="14" s="1"/>
  <c r="K81" i="14" s="1"/>
  <c r="L81" i="14" s="1"/>
  <c r="M81" i="14" s="1"/>
  <c r="N81" i="14" s="1"/>
  <c r="R23" i="32"/>
  <c r="F37" i="28" s="1"/>
  <c r="P14" i="24"/>
  <c r="P81" i="24" s="1"/>
  <c r="G61" i="30"/>
  <c r="R57" i="26"/>
  <c r="R57" i="24"/>
  <c r="G53" i="30"/>
  <c r="R48" i="26"/>
  <c r="R48" i="24"/>
  <c r="G45" i="30"/>
  <c r="R39" i="26"/>
  <c r="R39" i="32"/>
  <c r="F39" i="28" s="1"/>
  <c r="R39" i="24"/>
  <c r="G36" i="30"/>
  <c r="R29" i="24"/>
  <c r="R29" i="26"/>
  <c r="G31" i="30"/>
  <c r="R23" i="24"/>
  <c r="R23" i="26"/>
  <c r="R16" i="32"/>
  <c r="F34" i="28" s="1"/>
  <c r="F33" i="28" s="1"/>
  <c r="P14" i="14"/>
  <c r="R16" i="24"/>
  <c r="R16" i="26"/>
  <c r="R10" i="26"/>
  <c r="R10" i="32"/>
  <c r="G15" i="30"/>
  <c r="H13" i="30" s="1"/>
  <c r="R78" i="32"/>
  <c r="F45" i="28" s="1"/>
  <c r="R78" i="26"/>
  <c r="P14" i="26"/>
  <c r="F26" i="28"/>
  <c r="G24" i="28" s="1"/>
  <c r="R67" i="24"/>
  <c r="G23" i="30"/>
  <c r="G22" i="30" s="1"/>
  <c r="F36" i="28" l="1"/>
  <c r="F47" i="28" s="1"/>
  <c r="G42" i="28" s="1"/>
  <c r="R14" i="24"/>
  <c r="G30" i="30"/>
  <c r="G81" i="30" s="1"/>
  <c r="G23" i="28"/>
  <c r="R14" i="26"/>
  <c r="R14" i="32"/>
  <c r="P81" i="14"/>
  <c r="P81" i="26"/>
  <c r="G36" i="28" l="1"/>
  <c r="G37" i="28"/>
  <c r="G44" i="28"/>
  <c r="G39" i="28"/>
  <c r="G45" i="28"/>
  <c r="G33" i="28"/>
  <c r="G38" i="28"/>
  <c r="G43" i="28"/>
  <c r="C51" i="28"/>
  <c r="G40" i="28"/>
  <c r="G41" i="28"/>
  <c r="G34" i="28"/>
  <c r="H75" i="30"/>
  <c r="H74" i="30"/>
  <c r="R81" i="32"/>
  <c r="R81" i="26"/>
  <c r="C81" i="32"/>
  <c r="D81" i="32" s="1"/>
  <c r="E81" i="32" s="1"/>
  <c r="F81" i="32" s="1"/>
  <c r="G81" i="32" s="1"/>
  <c r="H81" i="32" s="1"/>
  <c r="I81" i="32" s="1"/>
  <c r="J81" i="32" s="1"/>
  <c r="K81" i="32" s="1"/>
  <c r="L81" i="32" s="1"/>
  <c r="M81" i="32" s="1"/>
  <c r="N81" i="32" s="1"/>
  <c r="R81" i="24"/>
  <c r="C81" i="26"/>
  <c r="D81" i="26" s="1"/>
  <c r="E81" i="26" s="1"/>
  <c r="F81" i="26" s="1"/>
  <c r="G81" i="26" s="1"/>
  <c r="H81" i="26" s="1"/>
  <c r="I81" i="26" s="1"/>
  <c r="J81" i="26" s="1"/>
  <c r="K81" i="26" s="1"/>
  <c r="L81" i="26" s="1"/>
  <c r="M81" i="26" s="1"/>
  <c r="N81" i="26" s="1"/>
  <c r="C81" i="24"/>
  <c r="D81" i="24" s="1"/>
  <c r="E81" i="24" s="1"/>
  <c r="F81" i="24" s="1"/>
  <c r="G81" i="24" s="1"/>
  <c r="H81" i="24" s="1"/>
  <c r="I81" i="24" s="1"/>
  <c r="J81" i="24" s="1"/>
  <c r="K81" i="24" s="1"/>
  <c r="L81" i="24" s="1"/>
  <c r="M81" i="24" s="1"/>
  <c r="N81" i="24" s="1"/>
  <c r="H22" i="30"/>
  <c r="G47" i="28" l="1"/>
  <c r="H30" i="30"/>
  <c r="H79" i="30"/>
  <c r="H67" i="30"/>
  <c r="H81" i="30"/>
  <c r="H40" i="30"/>
  <c r="H56" i="30"/>
  <c r="H24" i="30"/>
  <c r="H60" i="30"/>
  <c r="H77" i="30"/>
  <c r="H47" i="30"/>
  <c r="H41" i="30"/>
  <c r="H71" i="30"/>
  <c r="H72" i="30"/>
  <c r="H51" i="30"/>
  <c r="H54" i="30"/>
  <c r="H46" i="30"/>
  <c r="H66" i="30"/>
  <c r="H38" i="30"/>
  <c r="H68" i="30"/>
  <c r="H42" i="30"/>
  <c r="H76" i="30"/>
  <c r="H32" i="30"/>
  <c r="H55" i="30"/>
  <c r="H35" i="30"/>
  <c r="H28" i="30"/>
  <c r="H59" i="30"/>
  <c r="H69" i="30"/>
  <c r="H78" i="30"/>
  <c r="H64" i="30"/>
  <c r="H49" i="30"/>
  <c r="H45" i="30"/>
  <c r="H44" i="30"/>
  <c r="H50" i="30"/>
  <c r="H48" i="30"/>
  <c r="H34" i="30"/>
  <c r="H43" i="30"/>
  <c r="H62" i="30"/>
  <c r="H65" i="30"/>
  <c r="H73" i="30"/>
  <c r="H70" i="30"/>
  <c r="H33" i="30"/>
  <c r="H57" i="30"/>
  <c r="H27" i="30"/>
  <c r="H39" i="30"/>
  <c r="H37" i="30"/>
  <c r="H63" i="30"/>
  <c r="H26" i="30"/>
  <c r="H58" i="30"/>
  <c r="H52" i="30"/>
  <c r="H25" i="30"/>
  <c r="H23" i="30"/>
  <c r="H53" i="30"/>
  <c r="H36" i="30"/>
  <c r="H61" i="30"/>
  <c r="H31" i="30"/>
</calcChain>
</file>

<file path=xl/sharedStrings.xml><?xml version="1.0" encoding="utf-8"?>
<sst xmlns="http://schemas.openxmlformats.org/spreadsheetml/2006/main" count="554" uniqueCount="222">
  <si>
    <t>Ítem Presupuestario</t>
  </si>
  <si>
    <t xml:space="preserve">Subítem Presupuestarios </t>
  </si>
  <si>
    <t xml:space="preserve">Descripción del Gasto </t>
  </si>
  <si>
    <t>Gastos Admisibles</t>
  </si>
  <si>
    <t xml:space="preserve">RECURSOS HUMANOS </t>
  </si>
  <si>
    <t>Directivos</t>
  </si>
  <si>
    <t>Responsable de coordinar las acciones generales para la adecuada implementación del proyecto comprometido en el Convenio.</t>
  </si>
  <si>
    <t>Contratación de (Director/a).</t>
  </si>
  <si>
    <t>Profesionales de Atención Directa</t>
  </si>
  <si>
    <t>Responsables de Coordinar las Acciones de Implementación del Proyecto en la atención directa y entregar atención integral especializada a los usuarios.</t>
  </si>
  <si>
    <t>Contratación de Coordinador/a, Enfermero/a, Kinesiólogo/a, Nutricionista, Psicólogo/a, Terapeuta Ocupacional, Trabajador/a Social y/o Cualquier otro Profesional de la salud que pueda surgir.</t>
  </si>
  <si>
    <t>Técnicos de Atención Directa</t>
  </si>
  <si>
    <t>Responsables de colaborar en la gestión de los profesionales en atención directa y de desarrollar acciones específicas orientadas a la atención de usuarios.</t>
  </si>
  <si>
    <t>Contratación de Monitor/a de Talleres, Técnicos Paramédico, entre otros.</t>
  </si>
  <si>
    <t>Auxiliares de Servicio</t>
  </si>
  <si>
    <t>Responsables de realizar la manipulación de alimentos, además de la limpieza, mantención, seguridad y orden de las instalaciones y sus pertenencias.</t>
  </si>
  <si>
    <t>Contratación de Manipulador/a de Alimentos, Personal de Aseo, entre otros.</t>
  </si>
  <si>
    <t>Personal de Administración y Apoyo</t>
  </si>
  <si>
    <t>Responsables de controlar las actividades de administración del Convenio y otras necesarias para garantizar el óptimo funcionamiento del mismo.</t>
  </si>
  <si>
    <t>Contratación de Secretario/a, Recepcionista, entre otros.</t>
  </si>
  <si>
    <t xml:space="preserve">ALIMENTACIÓN </t>
  </si>
  <si>
    <t>Alimentación</t>
  </si>
  <si>
    <r>
      <t xml:space="preserve">Corresponde a los gastos propios de la adquisición de productos alimenticios sólidos y líquidos, hidratación o, en su defecto, la externalización de la provisión de estos a través de </t>
    </r>
    <r>
      <rPr>
        <b/>
        <sz val="11"/>
        <color theme="1"/>
        <rFont val="Arial"/>
        <family val="2"/>
      </rPr>
      <t>servicios de alimentación</t>
    </r>
    <r>
      <rPr>
        <sz val="11"/>
        <color theme="1"/>
        <rFont val="Arial"/>
        <family val="2"/>
      </rPr>
      <t>, la que en ningún caso libera a la institución adjudicada de mantener la calidad y continuidad en la alimentación de los Beneficiarios.</t>
    </r>
  </si>
  <si>
    <t xml:space="preserve">Adquisición de Colaciones, Refrigerios, Coffee Break, Almuerzos y/o cualquier otro producto alimenticio necesario para la elaboración de los alimentos, entre otros. </t>
  </si>
  <si>
    <t>Suplementos Alimenticios</t>
  </si>
  <si>
    <t xml:space="preserve">Adquisición de suplementos alimenticios para el Adulto Mayor </t>
  </si>
  <si>
    <t>Hidratación</t>
  </si>
  <si>
    <t xml:space="preserve">Adquisición de agua potable, Jugos y/o cualquier producto líquido para la hidratación del Adulto Mayor. </t>
  </si>
  <si>
    <t>Servicios de Alimentación</t>
  </si>
  <si>
    <t>Contratación de Servicios de alimentación, cuando por razones justificadas no se pueden elaborar los alimentos en las dependencias o externalización del personal para la elaboración de alimentos.</t>
  </si>
  <si>
    <t>ATENCIÓN DE ADULTOS MAYORES</t>
  </si>
  <si>
    <t>Insumos Médicos</t>
  </si>
  <si>
    <t>Corresponde a los gastos en bienes y servicios propios de la atención de los adultos mayores beneficiarios comprometidos en el proyecto.</t>
  </si>
  <si>
    <t>Adquisición de aparatos de medición, artículos quirúrgicos menores, artículos de podología y de ortopedia blanda y/o rígida, vendas, gasas, jeringas, guantes, agujas, apósitos, nebulizadores, mascarillas, sondas nasogástricas, sondas Foley, bolsas de colostomía, bolsas de oxígeno y otros indicados médicamente.</t>
  </si>
  <si>
    <t>Pañales y Absorbentes</t>
  </si>
  <si>
    <t>Adquisición de pañales y absorbentes para el uso de adultos mayores beneficiarios.</t>
  </si>
  <si>
    <t>Artículos de Higiene Personal</t>
  </si>
  <si>
    <t>Adquisición de jabones, champú, cremas corporales, desodorantes, máquinas de afeitar, entre otros productos de higiene personal para el adulto mayor.</t>
  </si>
  <si>
    <t>Insumos para Talleres</t>
  </si>
  <si>
    <r>
      <t xml:space="preserve">Adquisición de insumos necesarios para la realización de los talleres comprometidos en el proyecto adjudicado por SENAMA y aquellos propuestos por el Ejecutor en el marco de los servicios ofrecidos para el adulto mayor, estos gastos pueden ser: compra de cuadernillos para colorear, paletas, juegos de mesa, cartulinas, lápices, telas, bandas elásticas, goma eva entre otros. </t>
    </r>
    <r>
      <rPr>
        <b/>
        <sz val="11"/>
        <color theme="1"/>
        <rFont val="Arial"/>
        <family val="2"/>
      </rPr>
      <t>Al respecto, es importante que tenga en consideración que al momento de rendir estos gastos, debe informar a SENAMA a cuál taller están asociados</t>
    </r>
    <r>
      <rPr>
        <sz val="11"/>
        <color theme="1"/>
        <rFont val="Arial"/>
        <family val="2"/>
      </rPr>
      <t>.</t>
    </r>
  </si>
  <si>
    <t>Movilización Asociada a la Operación</t>
  </si>
  <si>
    <t>Servicios de colectivo, taxis, servicios de traslados y cualquier otro que permita la movilización de los adultos mayores.</t>
  </si>
  <si>
    <t xml:space="preserve">Servicio de Transporte Asociada a la Operación </t>
  </si>
  <si>
    <t xml:space="preserve">Corresponde a la contratación de servicios de transporte, cuando por razones justificadas requiera la externalización del traslado de los Adultos Mayores. </t>
  </si>
  <si>
    <t>Actividades de Recreación e Integración Sociocomunitaria</t>
  </si>
  <si>
    <t>Actividades grupales de vinculación y participación con otros grupos de personas (celebraciones,conmemoraciones y otros), entradas a espacios culturales y recreacionales tales como cine, museos, galerías de arte, etc., pago a grupos culturales, de teatro, talleres o de participación social, entre otros.</t>
  </si>
  <si>
    <t>Insumos Estimulación Física y/o Cognitiva</t>
  </si>
  <si>
    <t>Gastos relacionados con actividades de estimulación física y cognitiva de Kinesiología terapia ocupacional, psicología, etc, tales como: Bandas elásticas, materiales para actividades de estimulación sensorial (lana, pinturas, papeleras, mándalas, tijeras, etc), taping, artículos de librería, entre otros.</t>
  </si>
  <si>
    <t xml:space="preserve">SERVICIOS BÁSICO </t>
  </si>
  <si>
    <t>Electricidad</t>
  </si>
  <si>
    <t>Corresponde a los gastos en servicios que permiten el funcionamiento mínimo de las instalaciones.</t>
  </si>
  <si>
    <t>Gastos por servicios de electricidad donde opera el Centro Diurno.</t>
  </si>
  <si>
    <t>Agua</t>
  </si>
  <si>
    <t>Gastos por servicios de agua donde opera el Centro Diurno.</t>
  </si>
  <si>
    <t>Gas</t>
  </si>
  <si>
    <t>Gastos por servicios del gas del Centro Diurno</t>
  </si>
  <si>
    <t>Telefonía Red Fija, TV Cable e Internet</t>
  </si>
  <si>
    <t>Gastos por servicios de Telefonía Red Fija, Tv Cable e Internet del Centro Diurno</t>
  </si>
  <si>
    <t>Telefonía Móvil</t>
  </si>
  <si>
    <t>Gastos por recargas telefónicas al Equipo de Trabajo y Adultos Mayores para el monitoreo, enlace, ejecución de trabajos y actividades, que sean necesarios para dar respuestas a los reportes solicitados.</t>
  </si>
  <si>
    <t>Calefacción</t>
  </si>
  <si>
    <t>Gastos por la adquisición de insumos para calefacción tales como: Gas, Leña, Parafina, Pelet u otro para calefaccionar.</t>
  </si>
  <si>
    <t>Combustible para Generador Eléctrico</t>
  </si>
  <si>
    <t>Gastos por combustible para abastecer el generador eléctrico del Centro Diurno.</t>
  </si>
  <si>
    <t xml:space="preserve">ADMINISTRACIÓN </t>
  </si>
  <si>
    <t>Uniformes del Personal</t>
  </si>
  <si>
    <t>Corresponde a los gastos derivados de la administración del Convenio.</t>
  </si>
  <si>
    <t>Gastos por concepto de adquisiciones y/o confecciones de uniformes, elementos de protección para el vestuario de los funcionarios contratados.</t>
  </si>
  <si>
    <t>Capacitación del Personal</t>
  </si>
  <si>
    <t>Gastos relacionados por capacitaciones necesarias para mejorar la gestión y atención de los adultos mayores. Tales prestaciones podrán ser convenidas con el personal propio o ajeno al operador, o a través de organismos externos de capacitación.</t>
  </si>
  <si>
    <t>Gastos de Sala Cuna</t>
  </si>
  <si>
    <t>Gastos por concepto de contratación de servicios de sala cuna, de acuerdo con las disposiciones legales vigentes.</t>
  </si>
  <si>
    <t>Materiales de Oficina</t>
  </si>
  <si>
    <t>Adquisición de papelería y artículos de escritorio, entre otros.</t>
  </si>
  <si>
    <t>Insumos Computacionales</t>
  </si>
  <si>
    <t>Todos aquellos gastos que son necesarios para el uso del equipamiento computacional, por ejemplo: mouse, teclados, cartuchos de tinta y tóner para impresoras, CD, DVD, entre otros.</t>
  </si>
  <si>
    <t>Correo y Encomiendas</t>
  </si>
  <si>
    <t>Gastos asociados al envío de documentación o encomiendas a raíz de obligaciones propias del convenio.</t>
  </si>
  <si>
    <t>Póliza de Seguros Inmueble</t>
  </si>
  <si>
    <t>Gastos por concepto de primas de seguros contra daños y otros accidentes a la propiedad como incendios, sismos, etc. Del Inmueble.</t>
  </si>
  <si>
    <t>ASEO, MANTENCIÓN Y REPARACIONES</t>
  </si>
  <si>
    <t>Artículos de Aseo General</t>
  </si>
  <si>
    <t>Corresponde a los gastos en bienes y servicios que permiten el funcionamiento de las instalaciones en condiciones óptimas</t>
  </si>
  <si>
    <t>Gastos por adquisiciones de productos destinados al aseo de las instalaciones del Centro Diurno, Tales como: esponjas, cloro, bolsas, detergentes, paños, guantes, entre otros.</t>
  </si>
  <si>
    <t>Servicios de Sanitización</t>
  </si>
  <si>
    <t>Gastos por contratación de servicios de Sanitización y/ o adquisiciones de productos químicos necesarios para mantener en óptimas condiciones sanitarias las instalaciones.</t>
  </si>
  <si>
    <t>Servicios de Control de Plagas</t>
  </si>
  <si>
    <t>Gatos por contratación de servicios de control de plagas y/ o adquisiciones de productos químicos para combatir plagas, insectos, etc.</t>
  </si>
  <si>
    <t>Mantención de Instalaciones y Áreas Verdes</t>
  </si>
  <si>
    <t>Gastos por servicios de mantención de instalaciones, jardines y áreas verdes de las dependencias del Centro Diurnos</t>
  </si>
  <si>
    <t>Reparación de Instalaciones</t>
  </si>
  <si>
    <t>Gastos por servicios adquiridos para la reparación de instalaciones del Centro Diurno, tales como las fallas eléctricas, ascensores, tuberías, filtraciones, instalaciones de gas, aires acondicionados, telecomunicaciones, calderas, entre otros.</t>
  </si>
  <si>
    <t>Mantención de Equipamiento</t>
  </si>
  <si>
    <t>Gastos por mantención preventiva de las Máquinas, equipos e implementos entregados para la operación del Centro Diurno.</t>
  </si>
  <si>
    <t>Reparación de Equipamiento</t>
  </si>
  <si>
    <t>Gastos por reparación de mobiliario, Máquinas, equipos entregados para la operación del Centro Diurno.</t>
  </si>
  <si>
    <t>Servicios de Aseo y Lavandería</t>
  </si>
  <si>
    <t>Gastos por contratación de servicios externalizados de aseo para las instalaciones del Centro Diurno</t>
  </si>
  <si>
    <t>EQUIPAMIENTO MENOR E IMPREVISTOS</t>
  </si>
  <si>
    <t>Equipamiento Menor e Imprevistos</t>
  </si>
  <si>
    <t>Corresponde a los gastos en Bienes fungibles y no inventariables, artículos de menos cuantía no considerados en otros ítems necesarios para dar cumplimientos a las actividades cotidianas propias del Convenio y de acuerdo a lo definido en sus respectivos planes de atención individual. 
La adquisición de cualquier bien dentro de este ítem debe estar en relación con las características, cantidad de usuarios y personal contratado.</t>
  </si>
  <si>
    <r>
      <t xml:space="preserve">Adquisición de Bienes fungibles y no inventariables sin cuya provisión inmediata se podría ver interrumpido el correcto desarrollo de las actividades cotidianas propias del convenio y/o afectara en forma grave y perentoria la oportuna prestación de servicios a los adultos mayores.
</t>
    </r>
    <r>
      <rPr>
        <b/>
        <sz val="11"/>
        <color theme="1"/>
        <rFont val="Arial"/>
        <family val="2"/>
      </rPr>
      <t>Cualquier gasto considerado como imprevisto, deberá realizarse previa autorización técnica de SENAMA.</t>
    </r>
  </si>
  <si>
    <t>Menaje de Cocina</t>
  </si>
  <si>
    <t>Gastos por adquisiciones de artículos relacionados con la cocina, tales como cuchillería, batería de cocina, platos, vasos, botellas, azucareros, bandejas y demás artículos de esta naturaleza necesarios para el uso del casino de las dependencias.</t>
  </si>
  <si>
    <t>Herramientas</t>
  </si>
  <si>
    <t>Gastos por adquisiciones de herramientas, materiales, repuestos y otros útiles necesarios para la mantención, seguridad y reparación de bienes inmuebles, instalaciones, maquinarias y equipos no incluidos en los Sub-Items anteriores.</t>
  </si>
  <si>
    <t xml:space="preserve">EQUIPAMIENTO </t>
  </si>
  <si>
    <t>Equipamiento</t>
  </si>
  <si>
    <t>Corresponde al gasto por concepto de adquisición de activos que sean imprescindibles y cuya provisión SENAMA no pueda proveerlo en el corto plazo.</t>
  </si>
  <si>
    <r>
      <t xml:space="preserve">Corresponde al gasto por concepto de adquisición de activos que sean imprescindibles y cuya provisión SENAMA no pueda proveerlo en el corto plazo. </t>
    </r>
    <r>
      <rPr>
        <b/>
        <sz val="11"/>
        <color theme="1"/>
        <rFont val="Arial"/>
        <family val="2"/>
      </rPr>
      <t>La adquisición de cualquier activo de este Ítem deberá realizarse previa autorización técnica de SENAMA y estos deberán ser incorporados al inventario del Centro Diurno Referencial perteneciendo a SENAMA.</t>
    </r>
  </si>
  <si>
    <t>OTROS SERVICIOS</t>
  </si>
  <si>
    <t>Servicios de Seguridad, Vigilancia y Alarmas</t>
  </si>
  <si>
    <t>Corresponde al conjunto de gastos que, dependiendo de la situación de los adultos mayores y de las instalaciones, son necesarios para la operación del Convenio.</t>
  </si>
  <si>
    <t>Gastos por contratación de servicios de guardias, cámaras de video, alarmas y otros implementos necesarios para resguardar el orden y la seguridad, de las personas y valores que se encuentren en las Instalaciones.</t>
  </si>
  <si>
    <t>OTROS OPERACIONALES</t>
  </si>
  <si>
    <t>Otros Gastos Operacionales</t>
  </si>
  <si>
    <r>
      <t xml:space="preserve">Corresponde al conjunto de gastos derivados de la ejecución del proyecto, pero que no se relacionan directamente con las prestaciones entregadas a los usuarios.
El monto total máximo contemplado para el ítem Otros Operacionales está definido por Base que es de </t>
    </r>
    <r>
      <rPr>
        <b/>
        <sz val="11"/>
        <color theme="1"/>
        <rFont val="Arial"/>
        <family val="2"/>
      </rPr>
      <t>$ 4.100.000</t>
    </r>
    <r>
      <rPr>
        <sz val="11"/>
        <color theme="1"/>
        <rFont val="Arial"/>
        <family val="2"/>
      </rPr>
      <t>. No se podrán solicitar aumentos presupuestarios que excedan esa cifra, la cual tampoco quedará afecto a eventuales reajustes según IPC</t>
    </r>
  </si>
  <si>
    <r>
      <t xml:space="preserve">Entre los gastos de este ítem se incluyen las actividades que el operador realice para el personal del Centro Diurno Referencial, la movilización asociada a actividades de capacitación o a funciones relacionadas con la operación del Centro Diurno, la mantención de la cuenta corriente habilitada para la ejecución del convenio, Gastos legales y notariales, y cualquier otro gasto generado directamente como consecuencia del convenio, </t>
    </r>
    <r>
      <rPr>
        <b/>
        <sz val="11"/>
        <color theme="1"/>
        <rFont val="Arial"/>
        <family val="2"/>
      </rPr>
      <t>que se encuentre debidamente justificado y cuente con la autorización técnica de SENAMA.</t>
    </r>
  </si>
  <si>
    <t>**El siguiente Plan de Costos corresponde al Aporte Financiado por el Servicio Nacional del Adulto Mayor**</t>
  </si>
  <si>
    <t>Programa Centros Diurnos Referenciales</t>
  </si>
  <si>
    <t>Centro Diurno:</t>
  </si>
  <si>
    <t>Referencial del Adulto Mayor Gulamtun</t>
  </si>
  <si>
    <t>N° Beneficiarios:</t>
  </si>
  <si>
    <t>FLUJO DE CAJA - PRIMER AÑO PROYECTO</t>
  </si>
  <si>
    <t>Ejecutor:</t>
  </si>
  <si>
    <t>Universidad Autónoma de Chile</t>
  </si>
  <si>
    <t>Región:</t>
  </si>
  <si>
    <t>Araucanía</t>
  </si>
  <si>
    <t>RUT:</t>
  </si>
  <si>
    <t>71.633.300-0</t>
  </si>
  <si>
    <t>Comuna:</t>
  </si>
  <si>
    <t>Temuco</t>
  </si>
  <si>
    <t>PRIMER AÑO</t>
  </si>
  <si>
    <t>MES 01</t>
  </si>
  <si>
    <t>MES 02</t>
  </si>
  <si>
    <t>MES 03</t>
  </si>
  <si>
    <t>MES 04</t>
  </si>
  <si>
    <t>MES 05</t>
  </si>
  <si>
    <t>MES 06</t>
  </si>
  <si>
    <t>MES 07</t>
  </si>
  <si>
    <t>MES 08</t>
  </si>
  <si>
    <t>MES 09</t>
  </si>
  <si>
    <t>MES 10</t>
  </si>
  <si>
    <t>MES 11</t>
  </si>
  <si>
    <t>MES 12</t>
  </si>
  <si>
    <t>TOTAL ANUAL</t>
  </si>
  <si>
    <t>INGRESOS</t>
  </si>
  <si>
    <r>
      <t xml:space="preserve">Aporte SENAMA </t>
    </r>
    <r>
      <rPr>
        <sz val="11"/>
        <color rgb="FFFF0000"/>
        <rFont val="Calibri"/>
        <family val="2"/>
        <scheme val="minor"/>
      </rPr>
      <t>(MENSUAL)</t>
    </r>
  </si>
  <si>
    <t>Aporte Ejecutor</t>
  </si>
  <si>
    <t>EGRESOS</t>
  </si>
  <si>
    <t>RECURSOS HUMANOS</t>
  </si>
  <si>
    <t>ALIMENTACIÓN</t>
  </si>
  <si>
    <t xml:space="preserve">Servicio de Transporte Asociado a la Operación </t>
  </si>
  <si>
    <t>SERVICIOS BÁSICOS</t>
  </si>
  <si>
    <t>ADMINISTRACIÓN</t>
  </si>
  <si>
    <t>EQUIPAMIENTO</t>
  </si>
  <si>
    <t xml:space="preserve">Equipamiento </t>
  </si>
  <si>
    <t>SALDO</t>
  </si>
  <si>
    <t>FLUJO DE CAJA - SEGUNDO AÑO PROYECTO</t>
  </si>
  <si>
    <t>SEGUNDO AÑO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</si>
  <si>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</si>
  <si>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</si>
  <si>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</si>
  <si>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</si>
  <si>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</si>
  <si>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</si>
  <si>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</si>
  <si>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</si>
  <si>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</si>
  <si>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</si>
  <si>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</si>
  <si>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</si>
  <si>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TOTAL ACUMULADO</t>
  </si>
  <si>
    <t>FLUJO DE CAJA - TERCER AÑO PROYECTO</t>
  </si>
  <si>
    <t>TERCER AÑO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</si>
  <si>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</si>
  <si>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</si>
  <si>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</si>
  <si>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</si>
  <si>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</si>
  <si>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</si>
  <si>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</si>
  <si>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</si>
  <si>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</si>
  <si>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</si>
  <si>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</si>
  <si>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</si>
  <si>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FLUJO DE CAJA - CUARTO AÑO PROYECTO</t>
  </si>
  <si>
    <t>MES 37</t>
  </si>
  <si>
    <t>MES 38</t>
  </si>
  <si>
    <t>MES 39</t>
  </si>
  <si>
    <t>MES 40</t>
  </si>
  <si>
    <t>MES 41</t>
  </si>
  <si>
    <t>MES 42</t>
  </si>
  <si>
    <t>MES 43</t>
  </si>
  <si>
    <t>MES 44</t>
  </si>
  <si>
    <t>MES 45</t>
  </si>
  <si>
    <t>MES 46</t>
  </si>
  <si>
    <t>MES 47</t>
  </si>
  <si>
    <t>MES 48</t>
  </si>
  <si>
    <t>Programa de Centros Diurnos Referenciales del Adulto Mayor</t>
  </si>
  <si>
    <t>SÍNTESIS DEL PLAN DE COSTOS</t>
  </si>
  <si>
    <t>I. DATOS DE IDENTIFICACIÓN</t>
  </si>
  <si>
    <t>II. INGRESOS DEL OPERADOR</t>
  </si>
  <si>
    <t>MONTO</t>
  </si>
  <si>
    <t>%</t>
  </si>
  <si>
    <t>APORTE SENAMA</t>
  </si>
  <si>
    <t>APORTE EJECUTOR</t>
  </si>
  <si>
    <t>TOTAL:</t>
  </si>
  <si>
    <t>III. COSTOS DE OPERACIÓN</t>
  </si>
  <si>
    <t>GASTOS EN PERSONAL</t>
  </si>
  <si>
    <t>Recursos Humanos</t>
  </si>
  <si>
    <t>GASTOS OPERACIONALES</t>
  </si>
  <si>
    <t>Atención de Adultos Mayores</t>
  </si>
  <si>
    <t>Servicios Básicos</t>
  </si>
  <si>
    <t>Administración</t>
  </si>
  <si>
    <t>Aseo, Mantención y Reparaciones</t>
  </si>
  <si>
    <t>Otros Servicios</t>
  </si>
  <si>
    <t>Otros Operacionales</t>
  </si>
  <si>
    <t>INGRESOS DEL OPERADOR</t>
  </si>
  <si>
    <t>COSTOS DE OPERACIÓN</t>
  </si>
  <si>
    <t xml:space="preserve">Directivos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</si>
</sst>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\-#,##0"/>
    <numFmt numFmtId="165" formatCode="&quot;$&quot;#,##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91">
    <xf numFmtId="0" fontId="0" fillId="0" borderId="0" xfId="0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0" fillId="0" borderId="0" xfId="0" applyProtection="1">
      <protection hidden="1"/>
    </xf>
    <xf numFmtId="165" fontId="0" fillId="0" borderId="7" xfId="0" applyNumberFormat="1" applyBorder="1" applyAlignment="1" applyProtection="1">
      <alignment horizontal="right" vertical="center"/>
      <protection locked="0"/>
    </xf>
    <xf numFmtId="165" fontId="0" fillId="0" borderId="13" xfId="0" applyNumberFormat="1" applyBorder="1" applyAlignment="1" applyProtection="1">
      <alignment horizontal="right" vertical="center"/>
      <protection locked="0"/>
    </xf>
    <xf numFmtId="165" fontId="0" fillId="0" borderId="19" xfId="0" applyNumberFormat="1" applyBorder="1" applyAlignment="1" applyProtection="1">
      <alignment horizontal="right" vertical="center"/>
      <protection locked="0"/>
    </xf>
    <xf numFmtId="165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5" fontId="1" fillId="2" borderId="14" xfId="0" applyNumberFormat="1" applyFont="1" applyFill="1" applyBorder="1" applyAlignment="1">
      <alignment horizontal="right" vertical="center"/>
    </xf>
    <xf numFmtId="165" fontId="1" fillId="0" borderId="22" xfId="0" applyNumberFormat="1" applyFont="1" applyBorder="1" applyAlignment="1">
      <alignment horizontal="right" vertical="center"/>
    </xf>
    <xf numFmtId="0" fontId="0" fillId="0" borderId="13" xfId="0" applyBorder="1"/>
    <xf numFmtId="165" fontId="0" fillId="0" borderId="7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15" xfId="0" applyFont="1" applyFill="1" applyBorder="1"/>
    <xf numFmtId="0" fontId="0" fillId="0" borderId="0" xfId="0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0" borderId="19" xfId="0" applyBorder="1" applyAlignment="1">
      <alignment horizontal="left" wrapText="1" indent="1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2" fillId="3" borderId="0" xfId="0" applyFont="1" applyFill="1" applyAlignment="1">
      <alignment horizontal="right" vertical="center"/>
    </xf>
    <xf numFmtId="0" fontId="0" fillId="3" borderId="0" xfId="0" applyFill="1"/>
    <xf numFmtId="0" fontId="0" fillId="3" borderId="2" xfId="0" applyFill="1" applyBorder="1"/>
    <xf numFmtId="0" fontId="0" fillId="3" borderId="11" xfId="0" applyFill="1" applyBorder="1"/>
    <xf numFmtId="0" fontId="2" fillId="3" borderId="12" xfId="0" applyFont="1" applyFill="1" applyBorder="1" applyAlignment="1">
      <alignment horizontal="right" vertical="center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right" vertical="center"/>
    </xf>
    <xf numFmtId="0" fontId="0" fillId="3" borderId="3" xfId="0" applyFill="1" applyBorder="1"/>
    <xf numFmtId="164" fontId="3" fillId="5" borderId="14" xfId="0" applyNumberFormat="1" applyFont="1" applyFill="1" applyBorder="1" applyAlignment="1">
      <alignment horizontal="center" vertical="center"/>
    </xf>
    <xf numFmtId="165" fontId="1" fillId="5" borderId="14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wrapText="1" indent="1"/>
    </xf>
    <xf numFmtId="165" fontId="0" fillId="0" borderId="0" xfId="0" applyNumberFormat="1"/>
    <xf numFmtId="0" fontId="0" fillId="3" borderId="12" xfId="0" applyFill="1" applyBorder="1"/>
    <xf numFmtId="0" fontId="0" fillId="0" borderId="17" xfId="0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" xfId="0" applyFill="1" applyBorder="1"/>
    <xf numFmtId="0" fontId="0" fillId="6" borderId="0" xfId="0" applyFill="1"/>
    <xf numFmtId="0" fontId="0" fillId="6" borderId="2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3" xfId="0" applyFill="1" applyBorder="1"/>
    <xf numFmtId="0" fontId="1" fillId="0" borderId="0" xfId="0" applyFont="1" applyAlignment="1">
      <alignment horizontal="right" vertical="center" indent="1"/>
    </xf>
    <xf numFmtId="0" fontId="0" fillId="0" borderId="12" xfId="0" applyBorder="1"/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right" vertical="center"/>
    </xf>
    <xf numFmtId="10" fontId="9" fillId="0" borderId="6" xfId="0" applyNumberFormat="1" applyFont="1" applyBorder="1" applyAlignment="1">
      <alignment horizontal="center" vertical="center"/>
    </xf>
    <xf numFmtId="0" fontId="0" fillId="0" borderId="20" xfId="0" applyBorder="1"/>
    <xf numFmtId="165" fontId="0" fillId="0" borderId="21" xfId="0" applyNumberFormat="1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10" fontId="10" fillId="0" borderId="2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3"/>
    </xf>
    <xf numFmtId="165" fontId="10" fillId="0" borderId="0" xfId="0" applyNumberFormat="1" applyFont="1" applyAlignment="1">
      <alignment horizontal="left" vertical="center" indent="2"/>
    </xf>
    <xf numFmtId="10" fontId="10" fillId="0" borderId="5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left" vertical="center" indent="1"/>
    </xf>
    <xf numFmtId="165" fontId="0" fillId="0" borderId="5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9" fontId="1" fillId="0" borderId="6" xfId="1" applyFont="1" applyBorder="1" applyAlignment="1">
      <alignment horizontal="center" vertical="top"/>
    </xf>
    <xf numFmtId="0" fontId="4" fillId="3" borderId="8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3" xfId="0" applyFont="1" applyFill="1" applyBorder="1"/>
    <xf numFmtId="0" fontId="0" fillId="4" borderId="0" xfId="0" applyFill="1"/>
    <xf numFmtId="0" fontId="0" fillId="0" borderId="0" xfId="0" applyProtection="1">
      <protection locked="0"/>
    </xf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" xfId="0" applyFill="1" applyBorder="1"/>
    <xf numFmtId="0" fontId="0" fillId="7" borderId="0" xfId="0" applyFill="1"/>
    <xf numFmtId="0" fontId="0" fillId="7" borderId="2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3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" xfId="0" applyFill="1" applyBorder="1"/>
    <xf numFmtId="0" fontId="0" fillId="4" borderId="2" xfId="0" applyFill="1" applyBorder="1"/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right" vertical="center"/>
    </xf>
    <xf numFmtId="10" fontId="10" fillId="4" borderId="6" xfId="0" applyNumberFormat="1" applyFont="1" applyFill="1" applyBorder="1" applyAlignment="1">
      <alignment horizontal="center" vertical="center"/>
    </xf>
    <xf numFmtId="0" fontId="0" fillId="4" borderId="20" xfId="0" applyFill="1" applyBorder="1"/>
    <xf numFmtId="165" fontId="3" fillId="4" borderId="21" xfId="0" applyNumberFormat="1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3" xfId="0" applyFill="1" applyBorder="1"/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165" fontId="1" fillId="4" borderId="7" xfId="0" applyNumberFormat="1" applyFont="1" applyFill="1" applyBorder="1" applyAlignment="1">
      <alignment horizontal="right" vertical="center"/>
    </xf>
    <xf numFmtId="10" fontId="9" fillId="4" borderId="6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indent="2"/>
    </xf>
    <xf numFmtId="165" fontId="1" fillId="4" borderId="0" xfId="0" applyNumberFormat="1" applyFont="1" applyFill="1" applyAlignment="1">
      <alignment horizontal="right" vertical="center"/>
    </xf>
    <xf numFmtId="10" fontId="9" fillId="4" borderId="5" xfId="0" applyNumberFormat="1" applyFont="1" applyFill="1" applyBorder="1" applyAlignment="1">
      <alignment horizontal="center" vertical="center"/>
    </xf>
    <xf numFmtId="165" fontId="11" fillId="4" borderId="13" xfId="0" applyNumberFormat="1" applyFont="1" applyFill="1" applyBorder="1" applyAlignment="1">
      <alignment vertical="center"/>
    </xf>
    <xf numFmtId="165" fontId="2" fillId="4" borderId="13" xfId="0" applyNumberFormat="1" applyFont="1" applyFill="1" applyBorder="1" applyAlignment="1">
      <alignment horizontal="left" vertical="center" indent="2"/>
    </xf>
    <xf numFmtId="165" fontId="12" fillId="4" borderId="13" xfId="0" applyNumberFormat="1" applyFont="1" applyFill="1" applyBorder="1" applyAlignment="1">
      <alignment vertical="center"/>
    </xf>
    <xf numFmtId="165" fontId="2" fillId="4" borderId="13" xfId="0" applyNumberFormat="1" applyFont="1" applyFill="1" applyBorder="1" applyAlignment="1">
      <alignment horizontal="right" vertical="center"/>
    </xf>
    <xf numFmtId="10" fontId="13" fillId="4" borderId="2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indent="3"/>
    </xf>
    <xf numFmtId="165" fontId="2" fillId="4" borderId="13" xfId="0" applyNumberFormat="1" applyFont="1" applyFill="1" applyBorder="1" applyAlignment="1">
      <alignment vertical="center"/>
    </xf>
    <xf numFmtId="165" fontId="0" fillId="4" borderId="13" xfId="0" applyNumberForma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165" fontId="0" fillId="4" borderId="13" xfId="0" applyNumberFormat="1" applyFill="1" applyBorder="1" applyAlignment="1">
      <alignment horizontal="left" vertical="center" indent="2"/>
    </xf>
    <xf numFmtId="165" fontId="10" fillId="4" borderId="0" xfId="0" applyNumberFormat="1" applyFont="1" applyFill="1" applyAlignment="1">
      <alignment horizontal="left" vertical="center" indent="2"/>
    </xf>
    <xf numFmtId="165" fontId="0" fillId="4" borderId="0" xfId="0" applyNumberFormat="1" applyFill="1" applyAlignment="1">
      <alignment horizontal="right" vertical="center"/>
    </xf>
    <xf numFmtId="10" fontId="10" fillId="4" borderId="5" xfId="0" applyNumberFormat="1" applyFont="1" applyFill="1" applyBorder="1" applyAlignment="1">
      <alignment horizontal="center" vertical="center"/>
    </xf>
    <xf numFmtId="165" fontId="1" fillId="4" borderId="13" xfId="0" applyNumberFormat="1" applyFont="1" applyFill="1" applyBorder="1" applyAlignment="1">
      <alignment horizontal="right" vertical="center"/>
    </xf>
    <xf numFmtId="10" fontId="9" fillId="4" borderId="23" xfId="0" applyNumberFormat="1" applyFont="1" applyFill="1" applyBorder="1" applyAlignment="1">
      <alignment horizontal="center" vertical="center"/>
    </xf>
    <xf numFmtId="165" fontId="14" fillId="4" borderId="13" xfId="0" applyNumberFormat="1" applyFont="1" applyFill="1" applyBorder="1" applyAlignment="1">
      <alignment horizontal="left" vertical="center" indent="2"/>
    </xf>
    <xf numFmtId="165" fontId="1" fillId="4" borderId="13" xfId="0" applyNumberFormat="1" applyFont="1" applyFill="1" applyBorder="1" applyAlignment="1">
      <alignment horizontal="left" vertical="center" indent="2"/>
    </xf>
    <xf numFmtId="165" fontId="15" fillId="4" borderId="13" xfId="0" applyNumberFormat="1" applyFont="1" applyFill="1" applyBorder="1" applyAlignment="1">
      <alignment horizontal="left" vertical="center" indent="2"/>
    </xf>
    <xf numFmtId="165" fontId="16" fillId="4" borderId="13" xfId="0" applyNumberFormat="1" applyFont="1" applyFill="1" applyBorder="1" applyAlignment="1">
      <alignment horizontal="left" vertical="center" indent="2"/>
    </xf>
    <xf numFmtId="165" fontId="14" fillId="4" borderId="13" xfId="0" applyNumberFormat="1" applyFont="1" applyFill="1" applyBorder="1" applyAlignment="1">
      <alignment horizontal="right" vertical="center"/>
    </xf>
    <xf numFmtId="165" fontId="0" fillId="4" borderId="0" xfId="0" applyNumberFormat="1" applyFill="1" applyAlignment="1">
      <alignment horizontal="left" vertical="center" indent="1"/>
    </xf>
    <xf numFmtId="10" fontId="13" fillId="4" borderId="4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165" fontId="1" fillId="4" borderId="25" xfId="0" applyNumberFormat="1" applyFont="1" applyFill="1" applyBorder="1" applyAlignment="1">
      <alignment horizontal="right" vertical="center"/>
    </xf>
    <xf numFmtId="10" fontId="9" fillId="4" borderId="26" xfId="0" applyNumberFormat="1" applyFont="1" applyFill="1" applyBorder="1" applyAlignment="1">
      <alignment horizontal="center" vertical="center"/>
    </xf>
    <xf numFmtId="165" fontId="0" fillId="0" borderId="13" xfId="0" applyNumberFormat="1" applyBorder="1" applyAlignment="1">
      <alignment horizontal="left" vertical="center" indent="2"/>
    </xf>
    <xf numFmtId="0" fontId="17" fillId="8" borderId="27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20" fillId="4" borderId="27" xfId="0" applyFont="1" applyFill="1" applyBorder="1" applyAlignment="1">
      <alignment horizontal="left" vertical="center" wrapText="1"/>
    </xf>
    <xf numFmtId="0" fontId="18" fillId="4" borderId="27" xfId="0" applyFont="1" applyFill="1" applyBorder="1" applyAlignment="1">
      <alignment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9" fillId="4" borderId="27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vertical="center" wrapText="1"/>
    </xf>
    <xf numFmtId="0" fontId="18" fillId="4" borderId="29" xfId="0" applyFont="1" applyFill="1" applyBorder="1" applyAlignment="1">
      <alignment vertical="center" wrapText="1"/>
    </xf>
    <xf numFmtId="0" fontId="18" fillId="4" borderId="30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24" xfId="0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4" borderId="23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24" xfId="0" applyFill="1" applyBorder="1" applyAlignment="1" applyProtection="1">
      <alignment vertical="center"/>
      <protection locked="0"/>
    </xf>
    <xf numFmtId="165" fontId="0" fillId="0" borderId="13" xfId="0" applyNumberFormat="1" applyBorder="1" applyAlignment="1">
      <alignment horizontal="left" vertical="center" indent="2"/>
    </xf>
    <xf numFmtId="165" fontId="1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indent="1"/>
    </xf>
    <xf numFmtId="165" fontId="1" fillId="0" borderId="7" xfId="0" applyNumberFormat="1" applyFont="1" applyBorder="1" applyAlignment="1">
      <alignment horizontal="left" vertical="center" indent="1"/>
    </xf>
    <xf numFmtId="0" fontId="4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horizontal="left" vertical="center" wrapText="1" indent="1"/>
    </xf>
    <xf numFmtId="165" fontId="1" fillId="4" borderId="0" xfId="0" applyNumberFormat="1" applyFont="1" applyFill="1" applyAlignment="1">
      <alignment horizontal="right" vertical="center"/>
    </xf>
    <xf numFmtId="165" fontId="1" fillId="4" borderId="7" xfId="0" applyNumberFormat="1" applyFont="1" applyFill="1" applyBorder="1" applyAlignment="1">
      <alignment horizontal="left" vertical="center" indent="1"/>
    </xf>
    <xf numFmtId="165" fontId="1" fillId="4" borderId="0" xfId="0" applyNumberFormat="1" applyFont="1" applyFill="1" applyAlignment="1">
      <alignment horizontal="left" vertical="center" indent="2"/>
    </xf>
    <xf numFmtId="165" fontId="1" fillId="4" borderId="13" xfId="0" applyNumberFormat="1" applyFont="1" applyFill="1" applyBorder="1" applyAlignment="1">
      <alignment horizontal="left" vertical="center" indent="2"/>
    </xf>
    <xf numFmtId="0" fontId="8" fillId="4" borderId="0" xfId="0" applyFont="1" applyFill="1" applyAlignment="1">
      <alignment horizontal="left" vertical="center" indent="1"/>
    </xf>
    <xf numFmtId="0" fontId="4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 wrapText="1" indent="1"/>
    </xf>
  </cellXfs>
  <cellStyles count="2">
    <cellStyle name="Normal" xfId="0" builtinId="0"/>
    <cellStyle name="Percent" xfId="1" builtinId="5"/>
  </cellStyles>
  <dxfs count="10"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FF"/>
      <color rgb="FFF5F9FD"/>
      <color rgb="FFF9F9F9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2</xdr:row>
      <xdr:rowOff>22214</xdr:rowOff>
    </xdr:from>
    <xdr:to>
      <xdr:col>1</xdr:col>
      <xdr:colOff>1643748</xdr:colOff>
      <xdr:row>4</xdr:row>
      <xdr:rowOff>142791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4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712820</xdr:colOff>
      <xdr:row>2</xdr:row>
      <xdr:rowOff>18909</xdr:rowOff>
    </xdr:from>
    <xdr:to>
      <xdr:col>1</xdr:col>
      <xdr:colOff>1642193</xdr:colOff>
      <xdr:row>4</xdr:row>
      <xdr:rowOff>175615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37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2</xdr:row>
      <xdr:rowOff>22214</xdr:rowOff>
    </xdr:from>
    <xdr:to>
      <xdr:col>1</xdr:col>
      <xdr:colOff>1643748</xdr:colOff>
      <xdr:row>4</xdr:row>
      <xdr:rowOff>178920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4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2</xdr:row>
      <xdr:rowOff>22214</xdr:rowOff>
    </xdr:from>
    <xdr:to>
      <xdr:col>1</xdr:col>
      <xdr:colOff>1643748</xdr:colOff>
      <xdr:row>4</xdr:row>
      <xdr:rowOff>176976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4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2</xdr:row>
      <xdr:rowOff>22214</xdr:rowOff>
    </xdr:from>
    <xdr:to>
      <xdr:col>1</xdr:col>
      <xdr:colOff>1643748</xdr:colOff>
      <xdr:row>4</xdr:row>
      <xdr:rowOff>176976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4139"/>
          <a:ext cx="929373" cy="84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19050</xdr:rowOff>
    </xdr:from>
    <xdr:to>
      <xdr:col>2</xdr:col>
      <xdr:colOff>994833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19075"/>
          <a:ext cx="1042458" cy="9239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53341</xdr:colOff>
      <xdr:row>1</xdr:row>
      <xdr:rowOff>19051</xdr:rowOff>
    </xdr:from>
    <xdr:to>
      <xdr:col>3</xdr:col>
      <xdr:colOff>724854</xdr:colOff>
      <xdr:row>6</xdr:row>
      <xdr:rowOff>52389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6" y="219076"/>
          <a:ext cx="1023938" cy="9286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opLeftCell="A10" zoomScale="115" zoomScaleNormal="115" workbookViewId="0">
      <selection activeCell="C5" sqref="C5"/>
    </sheetView>
  </sheetViews>
  <sheetFormatPr defaultColWidth="11.42578125" defaultRowHeight="14.25"/>
  <cols>
    <col min="1" max="1" width="17.28515625" style="149" customWidth="1"/>
    <col min="2" max="2" width="25.85546875" style="149" customWidth="1"/>
    <col min="3" max="3" width="48.85546875" style="149" customWidth="1"/>
    <col min="4" max="4" width="51.7109375" style="149" customWidth="1"/>
    <col min="5" max="16384" width="11.42578125" style="149"/>
  </cols>
  <sheetData>
    <row r="1" spans="1:4" ht="30">
      <c r="A1" s="148" t="s">
        <v>0</v>
      </c>
      <c r="B1" s="148" t="s">
        <v>1</v>
      </c>
      <c r="C1" s="148" t="s">
        <v>2</v>
      </c>
      <c r="D1" s="148" t="s">
        <v>3</v>
      </c>
    </row>
    <row r="2" spans="1:4" ht="42.75">
      <c r="A2" s="156" t="s">
        <v>4</v>
      </c>
      <c r="B2" s="150" t="s">
        <v>5</v>
      </c>
      <c r="C2" s="151" t="s">
        <v>6</v>
      </c>
      <c r="D2" s="151" t="s">
        <v>7</v>
      </c>
    </row>
    <row r="3" spans="1:4" ht="57">
      <c r="A3" s="156"/>
      <c r="B3" s="150" t="s">
        <v>8</v>
      </c>
      <c r="C3" s="151" t="s">
        <v>9</v>
      </c>
      <c r="D3" s="151" t="s">
        <v>10</v>
      </c>
    </row>
    <row r="4" spans="1:4" ht="57">
      <c r="A4" s="156"/>
      <c r="B4" s="150" t="s">
        <v>11</v>
      </c>
      <c r="C4" s="151" t="s">
        <v>12</v>
      </c>
      <c r="D4" s="151" t="s">
        <v>13</v>
      </c>
    </row>
    <row r="5" spans="1:4" ht="57">
      <c r="A5" s="156"/>
      <c r="B5" s="150" t="s">
        <v>14</v>
      </c>
      <c r="C5" s="151" t="s">
        <v>15</v>
      </c>
      <c r="D5" s="151" t="s">
        <v>16</v>
      </c>
    </row>
    <row r="6" spans="1:4" ht="57">
      <c r="A6" s="156"/>
      <c r="B6" s="150" t="s">
        <v>17</v>
      </c>
      <c r="C6" s="151" t="s">
        <v>18</v>
      </c>
      <c r="D6" s="151" t="s">
        <v>19</v>
      </c>
    </row>
    <row r="7" spans="1:4" ht="57">
      <c r="A7" s="156" t="s">
        <v>20</v>
      </c>
      <c r="B7" s="150" t="s">
        <v>21</v>
      </c>
      <c r="C7" s="157" t="s">
        <v>22</v>
      </c>
      <c r="D7" s="151" t="s">
        <v>23</v>
      </c>
    </row>
    <row r="8" spans="1:4" ht="37.5" customHeight="1">
      <c r="A8" s="156"/>
      <c r="B8" s="150" t="s">
        <v>24</v>
      </c>
      <c r="C8" s="157"/>
      <c r="D8" s="151" t="s">
        <v>25</v>
      </c>
    </row>
    <row r="9" spans="1:4" ht="28.5">
      <c r="A9" s="156"/>
      <c r="B9" s="150" t="s">
        <v>26</v>
      </c>
      <c r="C9" s="157"/>
      <c r="D9" s="151" t="s">
        <v>27</v>
      </c>
    </row>
    <row r="10" spans="1:4" ht="57">
      <c r="A10" s="156"/>
      <c r="B10" s="150" t="s">
        <v>28</v>
      </c>
      <c r="C10" s="157"/>
      <c r="D10" s="151" t="s">
        <v>29</v>
      </c>
    </row>
    <row r="11" spans="1:4" ht="99.75">
      <c r="A11" s="156" t="s">
        <v>30</v>
      </c>
      <c r="B11" s="150" t="s">
        <v>31</v>
      </c>
      <c r="C11" s="157" t="s">
        <v>32</v>
      </c>
      <c r="D11" s="151" t="s">
        <v>33</v>
      </c>
    </row>
    <row r="12" spans="1:4" ht="53.25" customHeight="1">
      <c r="A12" s="156"/>
      <c r="B12" s="150" t="s">
        <v>34</v>
      </c>
      <c r="C12" s="157"/>
      <c r="D12" s="151" t="s">
        <v>35</v>
      </c>
    </row>
    <row r="13" spans="1:4" ht="42.75">
      <c r="A13" s="156"/>
      <c r="B13" s="150" t="s">
        <v>36</v>
      </c>
      <c r="C13" s="157"/>
      <c r="D13" s="151" t="s">
        <v>37</v>
      </c>
    </row>
    <row r="14" spans="1:4" ht="174">
      <c r="A14" s="156"/>
      <c r="B14" s="150" t="s">
        <v>38</v>
      </c>
      <c r="C14" s="157"/>
      <c r="D14" s="151" t="s">
        <v>39</v>
      </c>
    </row>
    <row r="15" spans="1:4" ht="45" customHeight="1">
      <c r="A15" s="156"/>
      <c r="B15" s="150" t="s">
        <v>40</v>
      </c>
      <c r="C15" s="157"/>
      <c r="D15" s="151" t="s">
        <v>41</v>
      </c>
    </row>
    <row r="16" spans="1:4" ht="57">
      <c r="A16" s="156"/>
      <c r="B16" s="150" t="s">
        <v>42</v>
      </c>
      <c r="C16" s="157"/>
      <c r="D16" s="151" t="s">
        <v>43</v>
      </c>
    </row>
    <row r="17" spans="1:4" ht="99.75">
      <c r="A17" s="156"/>
      <c r="B17" s="150" t="s">
        <v>44</v>
      </c>
      <c r="C17" s="157"/>
      <c r="D17" s="151" t="s">
        <v>45</v>
      </c>
    </row>
    <row r="18" spans="1:4" ht="85.5">
      <c r="A18" s="156"/>
      <c r="B18" s="150" t="s">
        <v>46</v>
      </c>
      <c r="C18" s="157"/>
      <c r="D18" s="151" t="s">
        <v>47</v>
      </c>
    </row>
    <row r="19" spans="1:4" ht="28.5">
      <c r="A19" s="156" t="s">
        <v>48</v>
      </c>
      <c r="B19" s="150" t="s">
        <v>49</v>
      </c>
      <c r="C19" s="157" t="s">
        <v>50</v>
      </c>
      <c r="D19" s="151" t="s">
        <v>51</v>
      </c>
    </row>
    <row r="20" spans="1:4" ht="28.5">
      <c r="A20" s="156"/>
      <c r="B20" s="150" t="s">
        <v>52</v>
      </c>
      <c r="C20" s="157"/>
      <c r="D20" s="151" t="s">
        <v>53</v>
      </c>
    </row>
    <row r="21" spans="1:4" ht="24" customHeight="1">
      <c r="A21" s="156"/>
      <c r="B21" s="150" t="s">
        <v>54</v>
      </c>
      <c r="C21" s="157"/>
      <c r="D21" s="151" t="s">
        <v>55</v>
      </c>
    </row>
    <row r="22" spans="1:4" ht="30">
      <c r="A22" s="156"/>
      <c r="B22" s="150" t="s">
        <v>56</v>
      </c>
      <c r="C22" s="157"/>
      <c r="D22" s="151" t="s">
        <v>57</v>
      </c>
    </row>
    <row r="23" spans="1:4" ht="82.5" customHeight="1">
      <c r="A23" s="156"/>
      <c r="B23" s="150" t="s">
        <v>58</v>
      </c>
      <c r="C23" s="157"/>
      <c r="D23" s="151" t="s">
        <v>59</v>
      </c>
    </row>
    <row r="24" spans="1:4" ht="42.75">
      <c r="A24" s="156"/>
      <c r="B24" s="150" t="s">
        <v>60</v>
      </c>
      <c r="C24" s="157"/>
      <c r="D24" s="151" t="s">
        <v>61</v>
      </c>
    </row>
    <row r="25" spans="1:4" ht="34.5" customHeight="1">
      <c r="A25" s="156"/>
      <c r="B25" s="150" t="s">
        <v>62</v>
      </c>
      <c r="C25" s="157"/>
      <c r="D25" s="151" t="s">
        <v>63</v>
      </c>
    </row>
    <row r="26" spans="1:4" ht="42.75">
      <c r="A26" s="156" t="s">
        <v>64</v>
      </c>
      <c r="B26" s="150" t="s">
        <v>65</v>
      </c>
      <c r="C26" s="157" t="s">
        <v>66</v>
      </c>
      <c r="D26" s="151" t="s">
        <v>67</v>
      </c>
    </row>
    <row r="27" spans="1:4" ht="71.25">
      <c r="A27" s="156"/>
      <c r="B27" s="150" t="s">
        <v>68</v>
      </c>
      <c r="C27" s="157"/>
      <c r="D27" s="151" t="s">
        <v>69</v>
      </c>
    </row>
    <row r="28" spans="1:4" ht="42.75">
      <c r="A28" s="156"/>
      <c r="B28" s="150" t="s">
        <v>70</v>
      </c>
      <c r="C28" s="157"/>
      <c r="D28" s="151" t="s">
        <v>71</v>
      </c>
    </row>
    <row r="29" spans="1:4" ht="28.5">
      <c r="A29" s="156"/>
      <c r="B29" s="150" t="s">
        <v>72</v>
      </c>
      <c r="C29" s="157"/>
      <c r="D29" s="151" t="s">
        <v>73</v>
      </c>
    </row>
    <row r="30" spans="1:4" ht="57">
      <c r="A30" s="156"/>
      <c r="B30" s="150" t="s">
        <v>74</v>
      </c>
      <c r="C30" s="157"/>
      <c r="D30" s="151" t="s">
        <v>75</v>
      </c>
    </row>
    <row r="31" spans="1:4" ht="42.75">
      <c r="A31" s="156"/>
      <c r="B31" s="150" t="s">
        <v>76</v>
      </c>
      <c r="C31" s="157"/>
      <c r="D31" s="151" t="s">
        <v>77</v>
      </c>
    </row>
    <row r="32" spans="1:4" ht="42.75">
      <c r="A32" s="156"/>
      <c r="B32" s="150" t="s">
        <v>78</v>
      </c>
      <c r="C32" s="157"/>
      <c r="D32" s="151" t="s">
        <v>79</v>
      </c>
    </row>
    <row r="33" spans="1:4" ht="57">
      <c r="A33" s="158" t="s">
        <v>80</v>
      </c>
      <c r="B33" s="150" t="s">
        <v>81</v>
      </c>
      <c r="C33" s="161" t="s">
        <v>82</v>
      </c>
      <c r="D33" s="151" t="s">
        <v>83</v>
      </c>
    </row>
    <row r="34" spans="1:4" ht="57">
      <c r="A34" s="159"/>
      <c r="B34" s="150" t="s">
        <v>84</v>
      </c>
      <c r="C34" s="162"/>
      <c r="D34" s="151" t="s">
        <v>85</v>
      </c>
    </row>
    <row r="35" spans="1:4" ht="42.75">
      <c r="A35" s="159"/>
      <c r="B35" s="150" t="s">
        <v>86</v>
      </c>
      <c r="C35" s="162"/>
      <c r="D35" s="151" t="s">
        <v>87</v>
      </c>
    </row>
    <row r="36" spans="1:4" ht="41.25" customHeight="1">
      <c r="A36" s="159"/>
      <c r="B36" s="150" t="s">
        <v>88</v>
      </c>
      <c r="C36" s="162"/>
      <c r="D36" s="151" t="s">
        <v>89</v>
      </c>
    </row>
    <row r="37" spans="1:4" ht="71.25">
      <c r="A37" s="159"/>
      <c r="B37" s="150" t="s">
        <v>90</v>
      </c>
      <c r="C37" s="162"/>
      <c r="D37" s="151" t="s">
        <v>91</v>
      </c>
    </row>
    <row r="38" spans="1:4" ht="42.75">
      <c r="A38" s="159"/>
      <c r="B38" s="150" t="s">
        <v>92</v>
      </c>
      <c r="C38" s="162"/>
      <c r="D38" s="151" t="s">
        <v>93</v>
      </c>
    </row>
    <row r="39" spans="1:4" ht="42.75">
      <c r="A39" s="159"/>
      <c r="B39" s="150" t="s">
        <v>94</v>
      </c>
      <c r="C39" s="162"/>
      <c r="D39" s="151" t="s">
        <v>95</v>
      </c>
    </row>
    <row r="40" spans="1:4" ht="30">
      <c r="A40" s="160"/>
      <c r="B40" s="150" t="s">
        <v>96</v>
      </c>
      <c r="C40" s="163"/>
      <c r="D40" s="151" t="s">
        <v>97</v>
      </c>
    </row>
    <row r="41" spans="1:4" ht="141" customHeight="1">
      <c r="A41" s="156" t="s">
        <v>98</v>
      </c>
      <c r="B41" s="150" t="s">
        <v>99</v>
      </c>
      <c r="C41" s="157" t="s">
        <v>100</v>
      </c>
      <c r="D41" s="151" t="s">
        <v>101</v>
      </c>
    </row>
    <row r="42" spans="1:4" ht="71.25">
      <c r="A42" s="156"/>
      <c r="B42" s="150" t="s">
        <v>102</v>
      </c>
      <c r="C42" s="157"/>
      <c r="D42" s="151" t="s">
        <v>103</v>
      </c>
    </row>
    <row r="43" spans="1:4" ht="71.25">
      <c r="A43" s="156"/>
      <c r="B43" s="150" t="s">
        <v>104</v>
      </c>
      <c r="C43" s="157"/>
      <c r="D43" s="151" t="s">
        <v>105</v>
      </c>
    </row>
    <row r="44" spans="1:4" ht="118.5">
      <c r="A44" s="152" t="s">
        <v>106</v>
      </c>
      <c r="B44" s="150" t="s">
        <v>107</v>
      </c>
      <c r="C44" s="153" t="s">
        <v>108</v>
      </c>
      <c r="D44" s="151" t="s">
        <v>109</v>
      </c>
    </row>
    <row r="45" spans="1:4" ht="81" customHeight="1">
      <c r="A45" s="152" t="s">
        <v>110</v>
      </c>
      <c r="B45" s="150" t="s">
        <v>111</v>
      </c>
      <c r="C45" s="153" t="s">
        <v>112</v>
      </c>
      <c r="D45" s="151" t="s">
        <v>113</v>
      </c>
    </row>
    <row r="46" spans="1:4" ht="159">
      <c r="A46" s="154" t="s">
        <v>114</v>
      </c>
      <c r="B46" s="150" t="s">
        <v>115</v>
      </c>
      <c r="C46" s="151" t="s">
        <v>116</v>
      </c>
      <c r="D46" s="151" t="s">
        <v>117</v>
      </c>
    </row>
    <row r="48" spans="1:4" ht="15">
      <c r="A48" s="155" t="s">
        <v>118</v>
      </c>
      <c r="B48" s="155"/>
      <c r="C48" s="155"/>
      <c r="D48" s="155"/>
    </row>
  </sheetData>
  <sheetProtection algorithmName="SHA-512" hashValue="AAD9aIirgzVevnvVd9fA32G2C4v+XxVnu7nxF/jkxYhdfkJr3/EF3C6YG+BFFGN9tU3tfRzfiOn6wLHRUIPVtg==" saltValue="MQhXB+g4uB1HzOx3ImeRrw==" spinCount="100000" sheet="1" objects="1" scenarios="1"/>
  <mergeCells count="14">
    <mergeCell ref="A48:D48"/>
    <mergeCell ref="A2:A6"/>
    <mergeCell ref="A7:A10"/>
    <mergeCell ref="C7:C10"/>
    <mergeCell ref="A11:A18"/>
    <mergeCell ref="C11:C18"/>
    <mergeCell ref="A41:A43"/>
    <mergeCell ref="C41:C43"/>
    <mergeCell ref="A19:A25"/>
    <mergeCell ref="C19:C25"/>
    <mergeCell ref="A26:A32"/>
    <mergeCell ref="C26:C32"/>
    <mergeCell ref="A33:A40"/>
    <mergeCell ref="C33:C40"/>
  </mergeCells>
  <pageMargins left="0.39370078740157483" right="0.39370078740157483" top="0.78740157480314965" bottom="0.98425196850393704" header="0.31496062992125984" footer="0.31496062992125984"/>
  <pageSetup paperSize="5" scale="68" fitToHeight="0" orientation="portrait" r:id="rId1"/>
  <headerFooter>
    <oddFooter>Página &amp;P de &amp;F</oddFooter>
  </headerFooter>
  <rowBreaks count="2" manualBreakCount="2">
    <brk id="18" max="3" man="1"/>
    <brk id="4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93"/>
  <sheetViews>
    <sheetView showGridLines="0" tabSelected="1" topLeftCell="A4" zoomScale="98" zoomScaleNormal="98" workbookViewId="0">
      <selection activeCell="C24" sqref="C24"/>
    </sheetView>
  </sheetViews>
  <sheetFormatPr defaultColWidth="11.5703125" defaultRowHeight="15"/>
  <cols>
    <col min="1" max="1" width="1.140625" style="8" customWidth="1"/>
    <col min="2" max="2" width="35.42578125" style="8" bestFit="1" customWidth="1"/>
    <col min="3" max="14" width="14.42578125" style="8" customWidth="1"/>
    <col min="15" max="15" width="1.140625" style="8" customWidth="1"/>
    <col min="16" max="16" width="14.42578125" style="8" customWidth="1"/>
    <col min="17" max="18" width="1.140625" style="8" customWidth="1"/>
    <col min="19" max="16384" width="11.5703125" style="8"/>
  </cols>
  <sheetData>
    <row r="1" spans="1:20" ht="6" customHeight="1" thickBo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7.15" customHeight="1">
      <c r="A2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  <c r="R2"/>
      <c r="S2"/>
      <c r="T2"/>
    </row>
    <row r="3" spans="1:20" ht="27" customHeight="1">
      <c r="A3"/>
      <c r="B3" s="38"/>
      <c r="C3" s="165" t="s">
        <v>119</v>
      </c>
      <c r="D3" s="165"/>
      <c r="E3" s="165"/>
      <c r="F3" s="165"/>
      <c r="G3" s="165"/>
      <c r="H3" s="39" t="s">
        <v>120</v>
      </c>
      <c r="I3" s="169" t="s">
        <v>121</v>
      </c>
      <c r="J3" s="170"/>
      <c r="K3" s="171"/>
      <c r="L3" s="39" t="s">
        <v>122</v>
      </c>
      <c r="M3" s="166">
        <v>90</v>
      </c>
      <c r="N3" s="167"/>
      <c r="O3" s="167"/>
      <c r="P3" s="168"/>
      <c r="Q3" s="41"/>
      <c r="R3"/>
      <c r="S3"/>
      <c r="T3"/>
    </row>
    <row r="4" spans="1:20" ht="27" customHeight="1">
      <c r="A4"/>
      <c r="B4" s="38"/>
      <c r="C4" s="164" t="s">
        <v>123</v>
      </c>
      <c r="D4" s="164"/>
      <c r="E4" s="164"/>
      <c r="F4" s="164"/>
      <c r="G4" s="164"/>
      <c r="H4" s="39" t="s">
        <v>124</v>
      </c>
      <c r="I4" s="172" t="s">
        <v>125</v>
      </c>
      <c r="J4" s="173"/>
      <c r="K4" s="174"/>
      <c r="L4" s="39" t="s">
        <v>126</v>
      </c>
      <c r="M4" s="166" t="s">
        <v>127</v>
      </c>
      <c r="N4" s="167"/>
      <c r="O4" s="167"/>
      <c r="P4" s="168"/>
      <c r="Q4" s="41"/>
      <c r="R4"/>
      <c r="S4"/>
      <c r="T4"/>
    </row>
    <row r="5" spans="1:20" ht="27" customHeight="1">
      <c r="A5"/>
      <c r="B5" s="38"/>
      <c r="C5" s="40"/>
      <c r="D5" s="40"/>
      <c r="E5" s="40"/>
      <c r="F5" s="40"/>
      <c r="G5" s="40"/>
      <c r="H5" s="39" t="s">
        <v>128</v>
      </c>
      <c r="I5" s="172" t="s">
        <v>129</v>
      </c>
      <c r="J5" s="173"/>
      <c r="K5" s="174"/>
      <c r="L5" s="39" t="s">
        <v>130</v>
      </c>
      <c r="M5" s="166" t="s">
        <v>131</v>
      </c>
      <c r="N5" s="167"/>
      <c r="O5" s="167"/>
      <c r="P5" s="168"/>
      <c r="Q5" s="41"/>
      <c r="R5"/>
      <c r="S5"/>
      <c r="T5"/>
    </row>
    <row r="6" spans="1:20" ht="7.15" customHeight="1" thickBot="1">
      <c r="A6"/>
      <c r="B6" s="42"/>
      <c r="C6" s="43"/>
      <c r="D6" s="44"/>
      <c r="E6" s="44"/>
      <c r="F6" s="44"/>
      <c r="G6" s="45"/>
      <c r="H6" s="44"/>
      <c r="I6" s="44"/>
      <c r="J6" s="44"/>
      <c r="K6" s="45"/>
      <c r="L6" s="45"/>
      <c r="M6" s="44"/>
      <c r="N6" s="44"/>
      <c r="O6" s="44"/>
      <c r="P6" s="44"/>
      <c r="Q6" s="46"/>
      <c r="R6"/>
      <c r="S6"/>
      <c r="T6"/>
    </row>
    <row r="7" spans="1:20" ht="3.6" customHeight="1" thickBot="1">
      <c r="A7"/>
      <c r="B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/>
      <c r="R7"/>
      <c r="S7"/>
      <c r="T7"/>
    </row>
    <row r="8" spans="1:20" ht="16.149999999999999" customHeight="1" thickBot="1">
      <c r="A8"/>
      <c r="B8" s="14" t="s">
        <v>132</v>
      </c>
      <c r="C8" s="15" t="s">
        <v>133</v>
      </c>
      <c r="D8" s="15" t="s">
        <v>134</v>
      </c>
      <c r="E8" s="15" t="s">
        <v>135</v>
      </c>
      <c r="F8" s="15" t="s">
        <v>136</v>
      </c>
      <c r="G8" s="15" t="s">
        <v>137</v>
      </c>
      <c r="H8" s="15" t="s">
        <v>138</v>
      </c>
      <c r="I8" s="15" t="s">
        <v>139</v>
      </c>
      <c r="J8" s="15" t="s">
        <v>140</v>
      </c>
      <c r="K8" s="15" t="s">
        <v>141</v>
      </c>
      <c r="L8" s="15" t="s">
        <v>142</v>
      </c>
      <c r="M8" s="15" t="s">
        <v>143</v>
      </c>
      <c r="N8" s="15" t="s">
        <v>144</v>
      </c>
      <c r="O8" s="16"/>
      <c r="P8" s="17" t="s">
        <v>145</v>
      </c>
      <c r="Q8"/>
      <c r="R8"/>
      <c r="S8"/>
      <c r="T8"/>
    </row>
    <row r="9" spans="1:20" ht="6" customHeight="1" thickBot="1">
      <c r="A9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 s="19"/>
      <c r="Q9"/>
      <c r="R9"/>
      <c r="S9"/>
      <c r="T9"/>
    </row>
    <row r="10" spans="1:20" ht="19.899999999999999" customHeight="1" thickTop="1" thickBot="1">
      <c r="A10"/>
      <c r="B10" s="47" t="s">
        <v>146</v>
      </c>
      <c r="C10" s="48">
        <f>(C11+C12)</f>
        <v>21784500</v>
      </c>
      <c r="D10" s="48">
        <f t="shared" ref="D10:N10" si="0">(D11+D12)</f>
        <v>21784500</v>
      </c>
      <c r="E10" s="48">
        <f t="shared" si="0"/>
        <v>21784500</v>
      </c>
      <c r="F10" s="48">
        <f t="shared" si="0"/>
        <v>21784500</v>
      </c>
      <c r="G10" s="48">
        <f t="shared" si="0"/>
        <v>21784500</v>
      </c>
      <c r="H10" s="48">
        <f t="shared" si="0"/>
        <v>21784500</v>
      </c>
      <c r="I10" s="48">
        <f t="shared" si="0"/>
        <v>21784500</v>
      </c>
      <c r="J10" s="48">
        <f t="shared" si="0"/>
        <v>21784500</v>
      </c>
      <c r="K10" s="48">
        <f t="shared" si="0"/>
        <v>21784500</v>
      </c>
      <c r="L10" s="48">
        <f t="shared" si="0"/>
        <v>21784500</v>
      </c>
      <c r="M10" s="48">
        <f t="shared" si="0"/>
        <v>21784500</v>
      </c>
      <c r="N10" s="48">
        <f t="shared" si="0"/>
        <v>21784500</v>
      </c>
      <c r="O10" s="21"/>
      <c r="P10" s="48">
        <f>SUM(C10:N10)</f>
        <v>261414000</v>
      </c>
      <c r="Q10"/>
      <c r="R10"/>
      <c r="S10"/>
      <c r="T10"/>
    </row>
    <row r="11" spans="1:20" ht="15.75" thickTop="1">
      <c r="A11"/>
      <c r="B11" s="22" t="s">
        <v>147</v>
      </c>
      <c r="C11" s="10">
        <f>242050*90</f>
        <v>21784500</v>
      </c>
      <c r="D11" s="10">
        <f t="shared" ref="D11:N11" si="1">242050*90</f>
        <v>21784500</v>
      </c>
      <c r="E11" s="10">
        <f t="shared" si="1"/>
        <v>21784500</v>
      </c>
      <c r="F11" s="10">
        <f t="shared" si="1"/>
        <v>21784500</v>
      </c>
      <c r="G11" s="10">
        <f t="shared" si="1"/>
        <v>21784500</v>
      </c>
      <c r="H11" s="10">
        <f t="shared" si="1"/>
        <v>21784500</v>
      </c>
      <c r="I11" s="10">
        <f t="shared" si="1"/>
        <v>21784500</v>
      </c>
      <c r="J11" s="10">
        <f t="shared" si="1"/>
        <v>21784500</v>
      </c>
      <c r="K11" s="10">
        <f t="shared" si="1"/>
        <v>21784500</v>
      </c>
      <c r="L11" s="10">
        <f t="shared" si="1"/>
        <v>21784500</v>
      </c>
      <c r="M11" s="10">
        <f t="shared" si="1"/>
        <v>21784500</v>
      </c>
      <c r="N11" s="10">
        <f t="shared" si="1"/>
        <v>21784500</v>
      </c>
      <c r="O11" s="23"/>
      <c r="P11" s="24">
        <f>SUM(C11:N11)</f>
        <v>261414000</v>
      </c>
      <c r="Q11"/>
      <c r="R11"/>
      <c r="S11"/>
      <c r="T11"/>
    </row>
    <row r="12" spans="1:20" hidden="1">
      <c r="A12"/>
      <c r="B12" s="22" t="s">
        <v>148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3"/>
      <c r="P12" s="24">
        <f>SUM(C12:N12)</f>
        <v>0</v>
      </c>
      <c r="Q12"/>
      <c r="R12"/>
      <c r="S12"/>
      <c r="T12"/>
    </row>
    <row r="13" spans="1:20" ht="6" customHeight="1" thickBot="1">
      <c r="A13"/>
      <c r="B1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/>
      <c r="R13"/>
      <c r="S13"/>
      <c r="T13"/>
    </row>
    <row r="14" spans="1:20" ht="19.899999999999999" customHeight="1" thickTop="1" thickBot="1">
      <c r="A14"/>
      <c r="B14" s="47" t="s">
        <v>149</v>
      </c>
      <c r="C14" s="48">
        <f>(C16+C23+C29+C39+C48+C57+C67+C75+C78+C72)</f>
        <v>21784500</v>
      </c>
      <c r="D14" s="48">
        <f t="shared" ref="D14:N14" si="2">(D16+D23+D29+D39+D48+D57+D67+D75+D78+D72)</f>
        <v>21784500</v>
      </c>
      <c r="E14" s="48">
        <f t="shared" si="2"/>
        <v>21784500</v>
      </c>
      <c r="F14" s="48">
        <f t="shared" si="2"/>
        <v>21784500</v>
      </c>
      <c r="G14" s="48">
        <f t="shared" si="2"/>
        <v>21784500</v>
      </c>
      <c r="H14" s="48">
        <f t="shared" si="2"/>
        <v>21784500</v>
      </c>
      <c r="I14" s="48">
        <f t="shared" si="2"/>
        <v>21784500</v>
      </c>
      <c r="J14" s="48">
        <f t="shared" si="2"/>
        <v>21784500</v>
      </c>
      <c r="K14" s="48">
        <f t="shared" si="2"/>
        <v>21784500</v>
      </c>
      <c r="L14" s="48">
        <f t="shared" si="2"/>
        <v>21784500</v>
      </c>
      <c r="M14" s="48">
        <f t="shared" si="2"/>
        <v>21784500</v>
      </c>
      <c r="N14" s="48">
        <f t="shared" si="2"/>
        <v>21784500</v>
      </c>
      <c r="O14" s="26"/>
      <c r="P14" s="48">
        <f>(P16+P23+P29+P39+P48+P57+P67+P75+P78+P72)</f>
        <v>261414000</v>
      </c>
      <c r="Q14"/>
      <c r="R14"/>
      <c r="S14"/>
      <c r="T14"/>
    </row>
    <row r="15" spans="1:20" ht="6" customHeight="1" thickTop="1" thickBot="1">
      <c r="A15"/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/>
      <c r="R15"/>
      <c r="S15"/>
      <c r="T15"/>
    </row>
    <row r="16" spans="1:20" ht="16.5" thickTop="1" thickBot="1">
      <c r="A16"/>
      <c r="B16" s="28" t="s">
        <v>150</v>
      </c>
      <c r="C16" s="20">
        <f>SUM(C17:C21)</f>
        <v>11488667</v>
      </c>
      <c r="D16" s="20">
        <f>SUM(D17:D21)</f>
        <v>11488667</v>
      </c>
      <c r="E16" s="20">
        <f t="shared" ref="E16:M16" si="3">SUM(E17:E21)</f>
        <v>11488667</v>
      </c>
      <c r="F16" s="20">
        <f t="shared" si="3"/>
        <v>11488667</v>
      </c>
      <c r="G16" s="20">
        <f t="shared" si="3"/>
        <v>11488667</v>
      </c>
      <c r="H16" s="20">
        <f t="shared" si="3"/>
        <v>11488667</v>
      </c>
      <c r="I16" s="20">
        <f t="shared" si="3"/>
        <v>11488667</v>
      </c>
      <c r="J16" s="20">
        <f t="shared" si="3"/>
        <v>11488667</v>
      </c>
      <c r="K16" s="20">
        <f t="shared" si="3"/>
        <v>11488667</v>
      </c>
      <c r="L16" s="20">
        <f t="shared" si="3"/>
        <v>11488667</v>
      </c>
      <c r="M16" s="20">
        <f t="shared" si="3"/>
        <v>11488667</v>
      </c>
      <c r="N16" s="20">
        <f>SUM(N17:N21)</f>
        <v>11488667</v>
      </c>
      <c r="O16" s="21"/>
      <c r="P16" s="20">
        <f>SUM(C16:N16)</f>
        <v>137864004</v>
      </c>
      <c r="Q16"/>
      <c r="R16"/>
      <c r="S16"/>
      <c r="T16"/>
    </row>
    <row r="17" spans="1:20" ht="15.75" customHeight="1" thickTop="1">
      <c r="A17"/>
      <c r="B17" s="22" t="s">
        <v>5</v>
      </c>
      <c r="C17" s="10">
        <v>1433795</v>
      </c>
      <c r="D17" s="10">
        <v>1433795</v>
      </c>
      <c r="E17" s="10">
        <v>1433795</v>
      </c>
      <c r="F17" s="10">
        <v>1433795</v>
      </c>
      <c r="G17" s="10">
        <v>1433795</v>
      </c>
      <c r="H17" s="10">
        <v>1433795</v>
      </c>
      <c r="I17" s="10">
        <v>1433795</v>
      </c>
      <c r="J17" s="10">
        <v>1433795</v>
      </c>
      <c r="K17" s="10">
        <v>1433795</v>
      </c>
      <c r="L17" s="10">
        <v>1433795</v>
      </c>
      <c r="M17" s="10">
        <v>1433795</v>
      </c>
      <c r="N17" s="10">
        <v>1433795</v>
      </c>
      <c r="O17" s="25"/>
      <c r="P17" s="24">
        <f>SUM(C17:N17)</f>
        <v>17205540</v>
      </c>
      <c r="Q17"/>
      <c r="R17"/>
      <c r="S17"/>
      <c r="T17"/>
    </row>
    <row r="18" spans="1:20" ht="15.75" customHeight="1">
      <c r="A18"/>
      <c r="B18" s="22" t="s">
        <v>8</v>
      </c>
      <c r="C18" s="10">
        <v>6752273</v>
      </c>
      <c r="D18" s="10">
        <v>6752273</v>
      </c>
      <c r="E18" s="10">
        <v>6752273</v>
      </c>
      <c r="F18" s="10">
        <v>6752273</v>
      </c>
      <c r="G18" s="10">
        <v>6752273</v>
      </c>
      <c r="H18" s="10">
        <v>6752273</v>
      </c>
      <c r="I18" s="10">
        <v>6752273</v>
      </c>
      <c r="J18" s="10">
        <v>6752273</v>
      </c>
      <c r="K18" s="10">
        <v>6752273</v>
      </c>
      <c r="L18" s="10">
        <v>6752273</v>
      </c>
      <c r="M18" s="10">
        <v>6752273</v>
      </c>
      <c r="N18" s="10">
        <v>6752273</v>
      </c>
      <c r="O18" s="25"/>
      <c r="P18" s="24">
        <f>SUM(C18:N18)</f>
        <v>81027276</v>
      </c>
      <c r="Q18"/>
      <c r="R18"/>
      <c r="S18"/>
      <c r="T18"/>
    </row>
    <row r="19" spans="1:20" ht="15.75" customHeight="1">
      <c r="A19"/>
      <c r="B19" s="22" t="s">
        <v>11</v>
      </c>
      <c r="C19" s="10">
        <v>851683</v>
      </c>
      <c r="D19" s="10">
        <v>851683</v>
      </c>
      <c r="E19" s="10">
        <v>851683</v>
      </c>
      <c r="F19" s="10">
        <v>851683</v>
      </c>
      <c r="G19" s="10">
        <v>851683</v>
      </c>
      <c r="H19" s="10">
        <v>851683</v>
      </c>
      <c r="I19" s="10">
        <v>851683</v>
      </c>
      <c r="J19" s="10">
        <v>851683</v>
      </c>
      <c r="K19" s="10">
        <v>851683</v>
      </c>
      <c r="L19" s="10">
        <v>851683</v>
      </c>
      <c r="M19" s="10">
        <v>851683</v>
      </c>
      <c r="N19" s="10">
        <v>851683</v>
      </c>
      <c r="O19" s="25"/>
      <c r="P19" s="24">
        <f t="shared" ref="P19:P21" si="4">SUM(C19:N19)</f>
        <v>10220196</v>
      </c>
      <c r="Q19"/>
      <c r="R19"/>
      <c r="S19"/>
      <c r="T19"/>
    </row>
    <row r="20" spans="1:20" ht="15.75" customHeight="1">
      <c r="A20"/>
      <c r="B20" s="22" t="s">
        <v>14</v>
      </c>
      <c r="C20" s="10">
        <v>1803387</v>
      </c>
      <c r="D20" s="10">
        <v>1803387</v>
      </c>
      <c r="E20" s="10">
        <v>1803387</v>
      </c>
      <c r="F20" s="10">
        <v>1803387</v>
      </c>
      <c r="G20" s="10">
        <v>1803387</v>
      </c>
      <c r="H20" s="10">
        <v>1803387</v>
      </c>
      <c r="I20" s="10">
        <v>1803387</v>
      </c>
      <c r="J20" s="10">
        <v>1803387</v>
      </c>
      <c r="K20" s="10">
        <v>1803387</v>
      </c>
      <c r="L20" s="10">
        <v>1803387</v>
      </c>
      <c r="M20" s="10">
        <v>1803387</v>
      </c>
      <c r="N20" s="10">
        <v>1803387</v>
      </c>
      <c r="O20" s="25"/>
      <c r="P20" s="24">
        <f t="shared" si="4"/>
        <v>21640644</v>
      </c>
      <c r="Q20"/>
      <c r="R20"/>
      <c r="S20"/>
      <c r="T20"/>
    </row>
    <row r="21" spans="1:20" ht="15.75" customHeight="1">
      <c r="A21"/>
      <c r="B21" s="22" t="s">
        <v>17</v>
      </c>
      <c r="C21" s="10">
        <v>647529</v>
      </c>
      <c r="D21" s="10">
        <v>647529</v>
      </c>
      <c r="E21" s="10">
        <v>647529</v>
      </c>
      <c r="F21" s="10">
        <v>647529</v>
      </c>
      <c r="G21" s="10">
        <v>647529</v>
      </c>
      <c r="H21" s="10">
        <v>647529</v>
      </c>
      <c r="I21" s="10">
        <v>647529</v>
      </c>
      <c r="J21" s="10">
        <v>647529</v>
      </c>
      <c r="K21" s="10">
        <v>647529</v>
      </c>
      <c r="L21" s="10">
        <v>647529</v>
      </c>
      <c r="M21" s="10">
        <v>647529</v>
      </c>
      <c r="N21" s="10">
        <v>647529</v>
      </c>
      <c r="O21" s="25"/>
      <c r="P21" s="24">
        <f t="shared" si="4"/>
        <v>7770348</v>
      </c>
      <c r="Q21"/>
      <c r="R21"/>
      <c r="S21"/>
      <c r="T21"/>
    </row>
    <row r="22" spans="1:20" ht="6" customHeight="1" thickBot="1">
      <c r="A22"/>
      <c r="B2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/>
      <c r="R22"/>
      <c r="S22"/>
      <c r="T22"/>
    </row>
    <row r="23" spans="1:20" ht="16.5" thickTop="1" thickBot="1">
      <c r="A23"/>
      <c r="B23" s="28" t="s">
        <v>151</v>
      </c>
      <c r="C23" s="20">
        <f>SUM(C24:C27)</f>
        <v>3655000</v>
      </c>
      <c r="D23" s="20">
        <f t="shared" ref="D23:M23" si="5">SUM(D24:D27)</f>
        <v>3655000</v>
      </c>
      <c r="E23" s="20">
        <f t="shared" si="5"/>
        <v>3655000</v>
      </c>
      <c r="F23" s="20">
        <f t="shared" si="5"/>
        <v>3655000</v>
      </c>
      <c r="G23" s="20">
        <f t="shared" si="5"/>
        <v>3655000</v>
      </c>
      <c r="H23" s="20">
        <f t="shared" si="5"/>
        <v>3655000</v>
      </c>
      <c r="I23" s="20">
        <f t="shared" si="5"/>
        <v>3655000</v>
      </c>
      <c r="J23" s="20">
        <f t="shared" si="5"/>
        <v>3655000</v>
      </c>
      <c r="K23" s="20">
        <f t="shared" si="5"/>
        <v>3655000</v>
      </c>
      <c r="L23" s="20">
        <f t="shared" si="5"/>
        <v>3655000</v>
      </c>
      <c r="M23" s="20">
        <f t="shared" si="5"/>
        <v>3655000</v>
      </c>
      <c r="N23" s="20">
        <f>SUM(N24:N27)</f>
        <v>3655000</v>
      </c>
      <c r="O23" s="25"/>
      <c r="P23" s="20">
        <f>SUM(C23:N23)</f>
        <v>43860000</v>
      </c>
      <c r="Q23"/>
      <c r="R23"/>
      <c r="S23"/>
      <c r="T23"/>
    </row>
    <row r="24" spans="1:20" ht="15.75" customHeight="1" thickTop="1">
      <c r="A24"/>
      <c r="B24" s="29" t="s">
        <v>21</v>
      </c>
      <c r="C24" s="12">
        <v>3125000</v>
      </c>
      <c r="D24" s="12">
        <v>3125000</v>
      </c>
      <c r="E24" s="12">
        <v>3125000</v>
      </c>
      <c r="F24" s="12">
        <v>3125000</v>
      </c>
      <c r="G24" s="12">
        <v>3125000</v>
      </c>
      <c r="H24" s="12">
        <v>3125000</v>
      </c>
      <c r="I24" s="12">
        <v>3125000</v>
      </c>
      <c r="J24" s="12">
        <v>3125000</v>
      </c>
      <c r="K24" s="12">
        <v>3125000</v>
      </c>
      <c r="L24" s="12">
        <v>3125000</v>
      </c>
      <c r="M24" s="12">
        <v>3125000</v>
      </c>
      <c r="N24" s="12">
        <v>3125000</v>
      </c>
      <c r="O24" s="25"/>
      <c r="P24" s="23">
        <f t="shared" ref="P24:P27" si="6">SUM(C24:N24)</f>
        <v>37500000</v>
      </c>
      <c r="Q24"/>
      <c r="R24"/>
      <c r="S24"/>
      <c r="T24"/>
    </row>
    <row r="25" spans="1:20" ht="15.75" customHeight="1">
      <c r="A25"/>
      <c r="B25" s="30" t="s">
        <v>24</v>
      </c>
      <c r="C25" s="10">
        <v>500000</v>
      </c>
      <c r="D25" s="10">
        <v>500000</v>
      </c>
      <c r="E25" s="10">
        <v>500000</v>
      </c>
      <c r="F25" s="10">
        <v>500000</v>
      </c>
      <c r="G25" s="10">
        <v>500000</v>
      </c>
      <c r="H25" s="10">
        <v>500000</v>
      </c>
      <c r="I25" s="10">
        <v>500000</v>
      </c>
      <c r="J25" s="10">
        <v>500000</v>
      </c>
      <c r="K25" s="10">
        <v>500000</v>
      </c>
      <c r="L25" s="10">
        <v>500000</v>
      </c>
      <c r="M25" s="10">
        <v>500000</v>
      </c>
      <c r="N25" s="10">
        <v>500000</v>
      </c>
      <c r="O25" s="25"/>
      <c r="P25" s="23">
        <f t="shared" si="6"/>
        <v>6000000</v>
      </c>
      <c r="Q25"/>
      <c r="R25"/>
      <c r="S25"/>
      <c r="T25"/>
    </row>
    <row r="26" spans="1:20" ht="15.75" customHeight="1">
      <c r="A26"/>
      <c r="B26" s="30" t="s">
        <v>26</v>
      </c>
      <c r="C26" s="10">
        <v>20000</v>
      </c>
      <c r="D26" s="10">
        <v>20000</v>
      </c>
      <c r="E26" s="10">
        <v>20000</v>
      </c>
      <c r="F26" s="10">
        <v>20000</v>
      </c>
      <c r="G26" s="10">
        <v>20000</v>
      </c>
      <c r="H26" s="10">
        <v>20000</v>
      </c>
      <c r="I26" s="10">
        <v>20000</v>
      </c>
      <c r="J26" s="10">
        <v>20000</v>
      </c>
      <c r="K26" s="10">
        <v>20000</v>
      </c>
      <c r="L26" s="10">
        <v>20000</v>
      </c>
      <c r="M26" s="10">
        <v>20000</v>
      </c>
      <c r="N26" s="10">
        <v>20000</v>
      </c>
      <c r="O26" s="25"/>
      <c r="P26" s="23">
        <f t="shared" si="6"/>
        <v>240000</v>
      </c>
      <c r="Q26"/>
      <c r="R26"/>
      <c r="S26"/>
      <c r="T26"/>
    </row>
    <row r="27" spans="1:20" ht="15.75" customHeight="1">
      <c r="A27"/>
      <c r="B27" s="30" t="s">
        <v>28</v>
      </c>
      <c r="C27" s="10">
        <v>10000</v>
      </c>
      <c r="D27" s="10">
        <v>10000</v>
      </c>
      <c r="E27" s="10">
        <v>10000</v>
      </c>
      <c r="F27" s="10">
        <v>10000</v>
      </c>
      <c r="G27" s="10">
        <v>10000</v>
      </c>
      <c r="H27" s="10">
        <v>10000</v>
      </c>
      <c r="I27" s="10">
        <v>10000</v>
      </c>
      <c r="J27" s="10">
        <v>10000</v>
      </c>
      <c r="K27" s="10">
        <v>10000</v>
      </c>
      <c r="L27" s="10">
        <v>10000</v>
      </c>
      <c r="M27" s="10">
        <v>10000</v>
      </c>
      <c r="N27" s="10">
        <v>10000</v>
      </c>
      <c r="O27" s="25"/>
      <c r="P27" s="23">
        <f t="shared" si="6"/>
        <v>120000</v>
      </c>
      <c r="Q27"/>
      <c r="R27"/>
      <c r="S27"/>
      <c r="T27"/>
    </row>
    <row r="28" spans="1:20" ht="6" customHeight="1" thickBot="1">
      <c r="A28"/>
      <c r="B2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/>
      <c r="R28"/>
      <c r="S28"/>
      <c r="T28"/>
    </row>
    <row r="29" spans="1:20" ht="16.5" thickTop="1" thickBot="1">
      <c r="A29"/>
      <c r="B29" s="28" t="s">
        <v>30</v>
      </c>
      <c r="C29" s="20">
        <f>SUM(C30:C37)</f>
        <v>3500000</v>
      </c>
      <c r="D29" s="20">
        <f t="shared" ref="D29:M29" si="7">SUM(D30:D37)</f>
        <v>3500000</v>
      </c>
      <c r="E29" s="20">
        <f t="shared" si="7"/>
        <v>3500000</v>
      </c>
      <c r="F29" s="20">
        <f t="shared" si="7"/>
        <v>3500000</v>
      </c>
      <c r="G29" s="20">
        <f t="shared" si="7"/>
        <v>3500000</v>
      </c>
      <c r="H29" s="20">
        <f t="shared" si="7"/>
        <v>3500000</v>
      </c>
      <c r="I29" s="20">
        <f t="shared" si="7"/>
        <v>3500000</v>
      </c>
      <c r="J29" s="20">
        <f t="shared" si="7"/>
        <v>3500000</v>
      </c>
      <c r="K29" s="20">
        <f t="shared" si="7"/>
        <v>3500000</v>
      </c>
      <c r="L29" s="20">
        <f t="shared" si="7"/>
        <v>3500000</v>
      </c>
      <c r="M29" s="20">
        <f t="shared" si="7"/>
        <v>3500000</v>
      </c>
      <c r="N29" s="20">
        <f>SUM(N30:N37)</f>
        <v>3500000</v>
      </c>
      <c r="O29" s="25"/>
      <c r="P29" s="20">
        <f>SUM(C29:N29)</f>
        <v>42000000</v>
      </c>
      <c r="Q29"/>
      <c r="R29"/>
      <c r="S29"/>
      <c r="T29"/>
    </row>
    <row r="30" spans="1:20" ht="15.75" customHeight="1" thickTop="1">
      <c r="A30"/>
      <c r="B30" s="29" t="s">
        <v>31</v>
      </c>
      <c r="C30" s="12">
        <v>1100000</v>
      </c>
      <c r="D30" s="12">
        <v>1100000</v>
      </c>
      <c r="E30" s="12">
        <v>1100000</v>
      </c>
      <c r="F30" s="12">
        <v>1100000</v>
      </c>
      <c r="G30" s="12">
        <v>1100000</v>
      </c>
      <c r="H30" s="12">
        <v>1100000</v>
      </c>
      <c r="I30" s="12">
        <v>1100000</v>
      </c>
      <c r="J30" s="12">
        <v>1100000</v>
      </c>
      <c r="K30" s="12">
        <v>1100000</v>
      </c>
      <c r="L30" s="12">
        <v>1100000</v>
      </c>
      <c r="M30" s="12">
        <v>1100000</v>
      </c>
      <c r="N30" s="12">
        <v>1100000</v>
      </c>
      <c r="O30" s="25"/>
      <c r="P30" s="23">
        <f t="shared" ref="P30:P37" si="8">SUM(C30:N30)</f>
        <v>13200000</v>
      </c>
      <c r="Q30"/>
      <c r="R30"/>
      <c r="S30"/>
      <c r="T30"/>
    </row>
    <row r="31" spans="1:20" ht="15.75" customHeight="1">
      <c r="A31"/>
      <c r="B31" s="30" t="s">
        <v>34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25"/>
      <c r="P31" s="23">
        <f t="shared" si="8"/>
        <v>0</v>
      </c>
      <c r="Q31"/>
      <c r="R31"/>
      <c r="S31"/>
      <c r="T31"/>
    </row>
    <row r="32" spans="1:20" ht="15.75" customHeight="1">
      <c r="A32"/>
      <c r="B32" s="30" t="s">
        <v>36</v>
      </c>
      <c r="C32" s="10">
        <v>100000</v>
      </c>
      <c r="D32" s="10">
        <v>100000</v>
      </c>
      <c r="E32" s="10">
        <v>100000</v>
      </c>
      <c r="F32" s="10">
        <v>100000</v>
      </c>
      <c r="G32" s="10">
        <v>100000</v>
      </c>
      <c r="H32" s="10">
        <v>100000</v>
      </c>
      <c r="I32" s="10">
        <v>100000</v>
      </c>
      <c r="J32" s="10">
        <v>100000</v>
      </c>
      <c r="K32" s="10">
        <v>100000</v>
      </c>
      <c r="L32" s="10">
        <v>100000</v>
      </c>
      <c r="M32" s="10">
        <v>100000</v>
      </c>
      <c r="N32" s="10">
        <v>100000</v>
      </c>
      <c r="O32" s="25"/>
      <c r="P32" s="23">
        <f t="shared" si="8"/>
        <v>1200000</v>
      </c>
      <c r="Q32"/>
      <c r="R32"/>
      <c r="S32"/>
      <c r="T32"/>
    </row>
    <row r="33" spans="1:20" ht="15.75" customHeight="1">
      <c r="A33"/>
      <c r="B33" s="30" t="s">
        <v>38</v>
      </c>
      <c r="C33" s="10">
        <v>300000</v>
      </c>
      <c r="D33" s="10">
        <v>300000</v>
      </c>
      <c r="E33" s="10">
        <v>300000</v>
      </c>
      <c r="F33" s="10">
        <v>300000</v>
      </c>
      <c r="G33" s="10">
        <v>300000</v>
      </c>
      <c r="H33" s="10">
        <v>300000</v>
      </c>
      <c r="I33" s="10">
        <v>300000</v>
      </c>
      <c r="J33" s="10">
        <v>300000</v>
      </c>
      <c r="K33" s="10">
        <v>300000</v>
      </c>
      <c r="L33" s="10">
        <v>300000</v>
      </c>
      <c r="M33" s="10">
        <v>300000</v>
      </c>
      <c r="N33" s="10">
        <v>300000</v>
      </c>
      <c r="O33" s="25"/>
      <c r="P33" s="23">
        <f t="shared" si="8"/>
        <v>3600000</v>
      </c>
      <c r="Q33"/>
      <c r="R33"/>
      <c r="S33"/>
      <c r="T33"/>
    </row>
    <row r="34" spans="1:20" ht="15.75" customHeight="1">
      <c r="A34"/>
      <c r="B34" s="30" t="s">
        <v>40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5"/>
      <c r="P34" s="23">
        <f t="shared" si="8"/>
        <v>0</v>
      </c>
      <c r="Q34"/>
      <c r="R34"/>
      <c r="S34"/>
      <c r="T34"/>
    </row>
    <row r="35" spans="1:20" ht="30">
      <c r="A35"/>
      <c r="B35" s="33" t="s">
        <v>152</v>
      </c>
      <c r="C35" s="10">
        <v>2000000</v>
      </c>
      <c r="D35" s="10">
        <v>2000000</v>
      </c>
      <c r="E35" s="10">
        <v>2000000</v>
      </c>
      <c r="F35" s="10">
        <v>2000000</v>
      </c>
      <c r="G35" s="10">
        <v>2000000</v>
      </c>
      <c r="H35" s="10">
        <v>2000000</v>
      </c>
      <c r="I35" s="10">
        <v>2000000</v>
      </c>
      <c r="J35" s="10">
        <v>2000000</v>
      </c>
      <c r="K35" s="10">
        <v>2000000</v>
      </c>
      <c r="L35" s="10">
        <v>2000000</v>
      </c>
      <c r="M35" s="10">
        <v>2000000</v>
      </c>
      <c r="N35" s="10">
        <v>2000000</v>
      </c>
      <c r="O35" s="25"/>
      <c r="P35" s="23">
        <f t="shared" si="8"/>
        <v>24000000</v>
      </c>
      <c r="Q35"/>
      <c r="R35"/>
      <c r="S35"/>
      <c r="T35"/>
    </row>
    <row r="36" spans="1:20" ht="30">
      <c r="A36"/>
      <c r="B36" s="33" t="s">
        <v>44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25"/>
      <c r="P36" s="23">
        <f t="shared" si="8"/>
        <v>0</v>
      </c>
      <c r="Q36"/>
      <c r="R36"/>
      <c r="S36"/>
      <c r="T36"/>
    </row>
    <row r="37" spans="1:20" ht="30">
      <c r="A37"/>
      <c r="B37" s="33" t="s">
        <v>46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5"/>
      <c r="P37" s="23">
        <f t="shared" si="8"/>
        <v>0</v>
      </c>
      <c r="Q37"/>
      <c r="R37"/>
      <c r="S37"/>
      <c r="T37"/>
    </row>
    <row r="38" spans="1:20" ht="6" customHeight="1" thickBot="1">
      <c r="A38"/>
      <c r="B38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/>
      <c r="R38"/>
      <c r="S38"/>
      <c r="T38"/>
    </row>
    <row r="39" spans="1:20" ht="16.5" thickTop="1" thickBot="1">
      <c r="A39"/>
      <c r="B39" s="28" t="s">
        <v>153</v>
      </c>
      <c r="C39" s="20">
        <f>SUM(C40:C46)</f>
        <v>730000</v>
      </c>
      <c r="D39" s="20">
        <f t="shared" ref="D39:M39" si="9">SUM(D40:D46)</f>
        <v>730000</v>
      </c>
      <c r="E39" s="20">
        <f t="shared" si="9"/>
        <v>730000</v>
      </c>
      <c r="F39" s="20">
        <f t="shared" si="9"/>
        <v>730000</v>
      </c>
      <c r="G39" s="20">
        <f t="shared" si="9"/>
        <v>730000</v>
      </c>
      <c r="H39" s="20">
        <f t="shared" si="9"/>
        <v>730000</v>
      </c>
      <c r="I39" s="20">
        <f t="shared" si="9"/>
        <v>730000</v>
      </c>
      <c r="J39" s="20">
        <f t="shared" si="9"/>
        <v>730000</v>
      </c>
      <c r="K39" s="20">
        <f t="shared" si="9"/>
        <v>730000</v>
      </c>
      <c r="L39" s="20">
        <f t="shared" si="9"/>
        <v>730000</v>
      </c>
      <c r="M39" s="20">
        <f t="shared" si="9"/>
        <v>730000</v>
      </c>
      <c r="N39" s="20">
        <f>SUM(N40:N46)</f>
        <v>730000</v>
      </c>
      <c r="O39" s="25"/>
      <c r="P39" s="20">
        <f>SUM(C39:N39)</f>
        <v>8760000</v>
      </c>
      <c r="Q39"/>
      <c r="R39"/>
      <c r="S39"/>
      <c r="T39"/>
    </row>
    <row r="40" spans="1:20" ht="15.75" customHeight="1" thickTop="1">
      <c r="A40"/>
      <c r="B40" s="29" t="s">
        <v>49</v>
      </c>
      <c r="C40" s="12">
        <v>500000</v>
      </c>
      <c r="D40" s="12">
        <v>500000</v>
      </c>
      <c r="E40" s="12">
        <v>500000</v>
      </c>
      <c r="F40" s="12">
        <v>500000</v>
      </c>
      <c r="G40" s="12">
        <v>500000</v>
      </c>
      <c r="H40" s="12">
        <v>500000</v>
      </c>
      <c r="I40" s="12">
        <v>500000</v>
      </c>
      <c r="J40" s="12">
        <v>500000</v>
      </c>
      <c r="K40" s="12">
        <v>500000</v>
      </c>
      <c r="L40" s="12">
        <v>500000</v>
      </c>
      <c r="M40" s="12">
        <v>500000</v>
      </c>
      <c r="N40" s="12">
        <v>500000</v>
      </c>
      <c r="O40" s="25"/>
      <c r="P40" s="23">
        <f>SUM(C40:N40)</f>
        <v>6000000</v>
      </c>
      <c r="Q40"/>
      <c r="R40"/>
      <c r="S40"/>
      <c r="T40"/>
    </row>
    <row r="41" spans="1:20" ht="15.75" customHeight="1">
      <c r="A41"/>
      <c r="B41" s="30" t="s">
        <v>52</v>
      </c>
      <c r="C41" s="10">
        <v>80000</v>
      </c>
      <c r="D41" s="10">
        <v>80000</v>
      </c>
      <c r="E41" s="10">
        <v>80000</v>
      </c>
      <c r="F41" s="10">
        <v>80000</v>
      </c>
      <c r="G41" s="10">
        <v>80000</v>
      </c>
      <c r="H41" s="10">
        <v>80000</v>
      </c>
      <c r="I41" s="10">
        <v>80000</v>
      </c>
      <c r="J41" s="10">
        <v>80000</v>
      </c>
      <c r="K41" s="10">
        <v>80000</v>
      </c>
      <c r="L41" s="10">
        <v>80000</v>
      </c>
      <c r="M41" s="10">
        <v>80000</v>
      </c>
      <c r="N41" s="10">
        <v>80000</v>
      </c>
      <c r="O41" s="25"/>
      <c r="P41" s="23">
        <f t="shared" ref="P41:P46" si="10">SUM(C41:N41)</f>
        <v>960000</v>
      </c>
      <c r="Q41"/>
      <c r="R41"/>
      <c r="S41"/>
      <c r="T41"/>
    </row>
    <row r="42" spans="1:20" ht="15.75" customHeight="1">
      <c r="A42"/>
      <c r="B42" s="30" t="s">
        <v>54</v>
      </c>
      <c r="C42" s="10">
        <v>30000</v>
      </c>
      <c r="D42" s="10">
        <v>30000</v>
      </c>
      <c r="E42" s="10">
        <v>30000</v>
      </c>
      <c r="F42" s="10">
        <v>30000</v>
      </c>
      <c r="G42" s="10">
        <v>30000</v>
      </c>
      <c r="H42" s="10">
        <v>30000</v>
      </c>
      <c r="I42" s="10">
        <v>30000</v>
      </c>
      <c r="J42" s="10">
        <v>30000</v>
      </c>
      <c r="K42" s="10">
        <v>30000</v>
      </c>
      <c r="L42" s="10">
        <v>30000</v>
      </c>
      <c r="M42" s="10">
        <v>30000</v>
      </c>
      <c r="N42" s="10">
        <v>30000</v>
      </c>
      <c r="O42" s="25"/>
      <c r="P42" s="23">
        <f t="shared" si="10"/>
        <v>360000</v>
      </c>
      <c r="Q42"/>
      <c r="R42"/>
      <c r="S42"/>
      <c r="T42"/>
    </row>
    <row r="43" spans="1:20" ht="15.75" customHeight="1">
      <c r="A43"/>
      <c r="B43" s="30" t="s">
        <v>56</v>
      </c>
      <c r="C43" s="10">
        <v>50000</v>
      </c>
      <c r="D43" s="10">
        <v>50000</v>
      </c>
      <c r="E43" s="10">
        <v>50000</v>
      </c>
      <c r="F43" s="10">
        <v>50000</v>
      </c>
      <c r="G43" s="10">
        <v>50000</v>
      </c>
      <c r="H43" s="10">
        <v>50000</v>
      </c>
      <c r="I43" s="10">
        <v>50000</v>
      </c>
      <c r="J43" s="10">
        <v>50000</v>
      </c>
      <c r="K43" s="10">
        <v>50000</v>
      </c>
      <c r="L43" s="10">
        <v>50000</v>
      </c>
      <c r="M43" s="10">
        <v>50000</v>
      </c>
      <c r="N43" s="10">
        <v>50000</v>
      </c>
      <c r="O43" s="25"/>
      <c r="P43" s="23">
        <f t="shared" si="10"/>
        <v>600000</v>
      </c>
      <c r="Q43"/>
      <c r="R43"/>
      <c r="S43"/>
      <c r="T43"/>
    </row>
    <row r="44" spans="1:20" ht="15.75" customHeight="1">
      <c r="A44"/>
      <c r="B44" s="30" t="s">
        <v>58</v>
      </c>
      <c r="C44" s="10">
        <v>70000</v>
      </c>
      <c r="D44" s="10">
        <v>70000</v>
      </c>
      <c r="E44" s="10">
        <v>70000</v>
      </c>
      <c r="F44" s="10">
        <v>70000</v>
      </c>
      <c r="G44" s="10">
        <v>70000</v>
      </c>
      <c r="H44" s="10">
        <v>70000</v>
      </c>
      <c r="I44" s="10">
        <v>70000</v>
      </c>
      <c r="J44" s="10">
        <v>70000</v>
      </c>
      <c r="K44" s="10">
        <v>70000</v>
      </c>
      <c r="L44" s="10">
        <v>70000</v>
      </c>
      <c r="M44" s="10">
        <v>70000</v>
      </c>
      <c r="N44" s="10">
        <v>70000</v>
      </c>
      <c r="O44" s="25"/>
      <c r="P44" s="23">
        <f t="shared" si="10"/>
        <v>840000</v>
      </c>
      <c r="Q44"/>
      <c r="R44"/>
      <c r="S44"/>
      <c r="T44"/>
    </row>
    <row r="45" spans="1:20" ht="15.75" customHeight="1">
      <c r="A45"/>
      <c r="B45" s="30" t="s">
        <v>60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25"/>
      <c r="P45" s="23">
        <f t="shared" si="10"/>
        <v>0</v>
      </c>
      <c r="Q45"/>
      <c r="R45"/>
      <c r="S45"/>
      <c r="T45"/>
    </row>
    <row r="46" spans="1:20" ht="15.75" customHeight="1">
      <c r="A46"/>
      <c r="B46" s="30" t="s">
        <v>62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25"/>
      <c r="P46" s="23">
        <f t="shared" si="10"/>
        <v>0</v>
      </c>
      <c r="Q46"/>
      <c r="R46"/>
      <c r="S46"/>
      <c r="T46"/>
    </row>
    <row r="47" spans="1:20" ht="6" customHeight="1" thickBot="1">
      <c r="A47"/>
      <c r="B47" s="3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/>
      <c r="R47"/>
      <c r="S47"/>
      <c r="T47"/>
    </row>
    <row r="48" spans="1:20" ht="16.5" thickTop="1" thickBot="1">
      <c r="A48"/>
      <c r="B48" s="28" t="s">
        <v>154</v>
      </c>
      <c r="C48" s="20">
        <f>SUM(C49:C55)</f>
        <v>580000</v>
      </c>
      <c r="D48" s="20">
        <f t="shared" ref="D48:M48" si="11">SUM(D49:D55)</f>
        <v>580000</v>
      </c>
      <c r="E48" s="20">
        <f t="shared" si="11"/>
        <v>580000</v>
      </c>
      <c r="F48" s="20">
        <f t="shared" si="11"/>
        <v>580000</v>
      </c>
      <c r="G48" s="20">
        <f t="shared" si="11"/>
        <v>580000</v>
      </c>
      <c r="H48" s="20">
        <f t="shared" si="11"/>
        <v>580000</v>
      </c>
      <c r="I48" s="20">
        <f t="shared" si="11"/>
        <v>580000</v>
      </c>
      <c r="J48" s="20">
        <f t="shared" si="11"/>
        <v>580000</v>
      </c>
      <c r="K48" s="20">
        <f t="shared" si="11"/>
        <v>580000</v>
      </c>
      <c r="L48" s="20">
        <f t="shared" si="11"/>
        <v>580000</v>
      </c>
      <c r="M48" s="20">
        <f t="shared" si="11"/>
        <v>580000</v>
      </c>
      <c r="N48" s="20">
        <f>SUM(N49:N55)</f>
        <v>580000</v>
      </c>
      <c r="O48" s="25"/>
      <c r="P48" s="20">
        <f>SUM(C48:N48)</f>
        <v>6960000</v>
      </c>
      <c r="Q48"/>
      <c r="R48"/>
      <c r="S48"/>
      <c r="T48"/>
    </row>
    <row r="49" spans="1:20" ht="15.75" customHeight="1" thickTop="1">
      <c r="A49"/>
      <c r="B49" s="32" t="s">
        <v>65</v>
      </c>
      <c r="C49" s="9">
        <v>125000</v>
      </c>
      <c r="D49" s="9">
        <v>125000</v>
      </c>
      <c r="E49" s="9">
        <v>125000</v>
      </c>
      <c r="F49" s="9">
        <v>125000</v>
      </c>
      <c r="G49" s="9">
        <v>125000</v>
      </c>
      <c r="H49" s="9">
        <v>125000</v>
      </c>
      <c r="I49" s="9">
        <v>125000</v>
      </c>
      <c r="J49" s="9">
        <v>125000</v>
      </c>
      <c r="K49" s="9">
        <v>125000</v>
      </c>
      <c r="L49" s="9">
        <v>125000</v>
      </c>
      <c r="M49" s="9">
        <v>125000</v>
      </c>
      <c r="N49" s="9">
        <v>125000</v>
      </c>
      <c r="O49" s="25"/>
      <c r="P49" s="23">
        <f t="shared" ref="P49:P55" si="12">SUM(C49:N49)</f>
        <v>1500000</v>
      </c>
      <c r="Q49"/>
      <c r="R49"/>
      <c r="S49"/>
      <c r="T49"/>
    </row>
    <row r="50" spans="1:20" ht="15.75" customHeight="1">
      <c r="A50"/>
      <c r="B50" s="30" t="s">
        <v>68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25"/>
      <c r="P50" s="23">
        <f t="shared" si="12"/>
        <v>0</v>
      </c>
      <c r="Q50"/>
      <c r="R50"/>
      <c r="S50"/>
      <c r="T50"/>
    </row>
    <row r="51" spans="1:20" ht="15.75" customHeight="1">
      <c r="A51"/>
      <c r="B51" s="30" t="s">
        <v>70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26"/>
      <c r="P51" s="23">
        <f t="shared" si="12"/>
        <v>0</v>
      </c>
      <c r="Q51"/>
      <c r="R51"/>
      <c r="S51"/>
      <c r="T51"/>
    </row>
    <row r="52" spans="1:20" ht="15.75" customHeight="1">
      <c r="A52"/>
      <c r="B52" s="30" t="s">
        <v>72</v>
      </c>
      <c r="C52" s="10">
        <v>210000</v>
      </c>
      <c r="D52" s="10">
        <v>210000</v>
      </c>
      <c r="E52" s="10">
        <v>210000</v>
      </c>
      <c r="F52" s="10">
        <v>210000</v>
      </c>
      <c r="G52" s="10">
        <v>210000</v>
      </c>
      <c r="H52" s="10">
        <v>210000</v>
      </c>
      <c r="I52" s="10">
        <v>210000</v>
      </c>
      <c r="J52" s="10">
        <v>210000</v>
      </c>
      <c r="K52" s="10">
        <v>210000</v>
      </c>
      <c r="L52" s="10">
        <v>210000</v>
      </c>
      <c r="M52" s="10">
        <v>210000</v>
      </c>
      <c r="N52" s="10">
        <v>210000</v>
      </c>
      <c r="O52" s="25"/>
      <c r="P52" s="23">
        <f t="shared" si="12"/>
        <v>2520000</v>
      </c>
      <c r="Q52"/>
      <c r="R52"/>
      <c r="S52"/>
      <c r="T52"/>
    </row>
    <row r="53" spans="1:20" ht="15.75" customHeight="1">
      <c r="A53"/>
      <c r="B53" s="30" t="s">
        <v>74</v>
      </c>
      <c r="C53" s="10">
        <v>25000</v>
      </c>
      <c r="D53" s="10">
        <v>25000</v>
      </c>
      <c r="E53" s="10">
        <v>25000</v>
      </c>
      <c r="F53" s="10">
        <v>25000</v>
      </c>
      <c r="G53" s="10">
        <v>25000</v>
      </c>
      <c r="H53" s="10">
        <v>25000</v>
      </c>
      <c r="I53" s="10">
        <v>25000</v>
      </c>
      <c r="J53" s="10">
        <v>25000</v>
      </c>
      <c r="K53" s="10">
        <v>25000</v>
      </c>
      <c r="L53" s="10">
        <v>25000</v>
      </c>
      <c r="M53" s="10">
        <v>25000</v>
      </c>
      <c r="N53" s="10">
        <v>25000</v>
      </c>
      <c r="O53" s="25"/>
      <c r="P53" s="23">
        <f t="shared" si="12"/>
        <v>300000</v>
      </c>
      <c r="Q53"/>
      <c r="R53"/>
      <c r="S53"/>
      <c r="T53"/>
    </row>
    <row r="54" spans="1:20" ht="15.75" customHeight="1">
      <c r="A54"/>
      <c r="B54" s="30" t="s">
        <v>76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25"/>
      <c r="P54" s="23">
        <f t="shared" si="12"/>
        <v>0</v>
      </c>
      <c r="Q54"/>
      <c r="R54"/>
      <c r="S54"/>
      <c r="T54"/>
    </row>
    <row r="55" spans="1:20" ht="15.75" customHeight="1">
      <c r="A55"/>
      <c r="B55" s="30" t="s">
        <v>78</v>
      </c>
      <c r="C55" s="10">
        <v>220000</v>
      </c>
      <c r="D55" s="10">
        <v>220000</v>
      </c>
      <c r="E55" s="10">
        <v>220000</v>
      </c>
      <c r="F55" s="10">
        <v>220000</v>
      </c>
      <c r="G55" s="10">
        <v>220000</v>
      </c>
      <c r="H55" s="10">
        <v>220000</v>
      </c>
      <c r="I55" s="10">
        <v>220000</v>
      </c>
      <c r="J55" s="10">
        <v>220000</v>
      </c>
      <c r="K55" s="10">
        <v>220000</v>
      </c>
      <c r="L55" s="10">
        <v>220000</v>
      </c>
      <c r="M55" s="10">
        <v>220000</v>
      </c>
      <c r="N55" s="10">
        <v>220000</v>
      </c>
      <c r="O55" s="25"/>
      <c r="P55" s="23">
        <f t="shared" si="12"/>
        <v>2640000</v>
      </c>
      <c r="Q55"/>
      <c r="R55"/>
      <c r="S55"/>
      <c r="T55"/>
    </row>
    <row r="56" spans="1:20" ht="6" customHeight="1" thickBot="1">
      <c r="A56"/>
      <c r="B56" s="31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5"/>
      <c r="Q56"/>
      <c r="R56"/>
      <c r="S56"/>
      <c r="T56"/>
    </row>
    <row r="57" spans="1:20" ht="16.5" thickTop="1" thickBot="1">
      <c r="A57"/>
      <c r="B57" s="28" t="s">
        <v>80</v>
      </c>
      <c r="C57" s="20">
        <f>SUM(C58:C65)</f>
        <v>1535000</v>
      </c>
      <c r="D57" s="20">
        <f t="shared" ref="D57:M57" si="13">SUM(D58:D65)</f>
        <v>1535000</v>
      </c>
      <c r="E57" s="20">
        <f t="shared" si="13"/>
        <v>1535000</v>
      </c>
      <c r="F57" s="20">
        <f t="shared" si="13"/>
        <v>1535000</v>
      </c>
      <c r="G57" s="20">
        <f t="shared" si="13"/>
        <v>1535000</v>
      </c>
      <c r="H57" s="20">
        <f t="shared" si="13"/>
        <v>1535000</v>
      </c>
      <c r="I57" s="20">
        <f t="shared" si="13"/>
        <v>1535000</v>
      </c>
      <c r="J57" s="20">
        <f t="shared" si="13"/>
        <v>1535000</v>
      </c>
      <c r="K57" s="20">
        <f t="shared" si="13"/>
        <v>1535000</v>
      </c>
      <c r="L57" s="20">
        <f t="shared" si="13"/>
        <v>1535000</v>
      </c>
      <c r="M57" s="20">
        <f t="shared" si="13"/>
        <v>1535000</v>
      </c>
      <c r="N57" s="20">
        <f>SUM(N58:N65)</f>
        <v>1535000</v>
      </c>
      <c r="O57" s="25"/>
      <c r="P57" s="20">
        <f>SUM(C57:N57)</f>
        <v>18420000</v>
      </c>
      <c r="Q57"/>
      <c r="R57"/>
      <c r="S57"/>
      <c r="T57"/>
    </row>
    <row r="58" spans="1:20" ht="15.75" customHeight="1" thickTop="1">
      <c r="A58"/>
      <c r="B58" s="29" t="s">
        <v>81</v>
      </c>
      <c r="C58" s="9">
        <v>1200000</v>
      </c>
      <c r="D58" s="9">
        <v>1200000</v>
      </c>
      <c r="E58" s="9">
        <v>1200000</v>
      </c>
      <c r="F58" s="9">
        <v>1200000</v>
      </c>
      <c r="G58" s="9">
        <v>1200000</v>
      </c>
      <c r="H58" s="9">
        <v>1200000</v>
      </c>
      <c r="I58" s="9">
        <v>1200000</v>
      </c>
      <c r="J58" s="9">
        <v>1200000</v>
      </c>
      <c r="K58" s="9">
        <v>1200000</v>
      </c>
      <c r="L58" s="9">
        <v>1200000</v>
      </c>
      <c r="M58" s="9">
        <v>1200000</v>
      </c>
      <c r="N58" s="9">
        <v>1200000</v>
      </c>
      <c r="O58" s="25"/>
      <c r="P58" s="23">
        <f t="shared" ref="P58:P65" si="14">SUM(C58:N58)</f>
        <v>14400000</v>
      </c>
      <c r="Q58"/>
      <c r="R58"/>
      <c r="S58"/>
      <c r="T58"/>
    </row>
    <row r="59" spans="1:20" ht="15.75" customHeight="1">
      <c r="A59"/>
      <c r="B59" s="30" t="s">
        <v>84</v>
      </c>
      <c r="C59" s="10">
        <v>130000</v>
      </c>
      <c r="D59" s="10">
        <v>130000</v>
      </c>
      <c r="E59" s="10">
        <v>130000</v>
      </c>
      <c r="F59" s="10">
        <v>130000</v>
      </c>
      <c r="G59" s="10">
        <v>130000</v>
      </c>
      <c r="H59" s="10">
        <v>130000</v>
      </c>
      <c r="I59" s="10">
        <v>130000</v>
      </c>
      <c r="J59" s="10">
        <v>130000</v>
      </c>
      <c r="K59" s="10">
        <v>130000</v>
      </c>
      <c r="L59" s="10">
        <v>130000</v>
      </c>
      <c r="M59" s="10">
        <v>130000</v>
      </c>
      <c r="N59" s="10">
        <v>130000</v>
      </c>
      <c r="O59" s="25"/>
      <c r="P59" s="23">
        <f t="shared" si="14"/>
        <v>1560000</v>
      </c>
      <c r="Q59"/>
      <c r="R59"/>
      <c r="S59"/>
      <c r="T59"/>
    </row>
    <row r="60" spans="1:20" ht="15.75" customHeight="1">
      <c r="A60"/>
      <c r="B60" s="30" t="s">
        <v>86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25"/>
      <c r="P60" s="23">
        <f t="shared" si="14"/>
        <v>0</v>
      </c>
      <c r="Q60"/>
      <c r="R60"/>
      <c r="S60"/>
      <c r="T60"/>
    </row>
    <row r="61" spans="1:20" ht="30" customHeight="1">
      <c r="A61"/>
      <c r="B61" s="33" t="s">
        <v>88</v>
      </c>
      <c r="C61" s="10">
        <v>10000</v>
      </c>
      <c r="D61" s="10">
        <v>10000</v>
      </c>
      <c r="E61" s="10">
        <v>10000</v>
      </c>
      <c r="F61" s="10">
        <v>10000</v>
      </c>
      <c r="G61" s="10">
        <v>10000</v>
      </c>
      <c r="H61" s="10">
        <v>10000</v>
      </c>
      <c r="I61" s="10">
        <v>10000</v>
      </c>
      <c r="J61" s="10">
        <v>10000</v>
      </c>
      <c r="K61" s="10">
        <v>10000</v>
      </c>
      <c r="L61" s="10">
        <v>10000</v>
      </c>
      <c r="M61" s="10">
        <v>10000</v>
      </c>
      <c r="N61" s="10">
        <v>10000</v>
      </c>
      <c r="O61" s="25"/>
      <c r="P61" s="23">
        <f t="shared" si="14"/>
        <v>120000</v>
      </c>
      <c r="Q61"/>
      <c r="R61"/>
      <c r="S61"/>
      <c r="T61"/>
    </row>
    <row r="62" spans="1:20" ht="15.75" customHeight="1">
      <c r="A62"/>
      <c r="B62" s="30" t="s">
        <v>90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25"/>
      <c r="P62" s="23">
        <f t="shared" si="14"/>
        <v>0</v>
      </c>
      <c r="Q62"/>
      <c r="R62"/>
      <c r="S62"/>
      <c r="T62"/>
    </row>
    <row r="63" spans="1:20" ht="15.75" customHeight="1">
      <c r="A63"/>
      <c r="B63" s="30" t="s">
        <v>92</v>
      </c>
      <c r="C63" s="10">
        <v>195000</v>
      </c>
      <c r="D63" s="10">
        <v>195000</v>
      </c>
      <c r="E63" s="10">
        <v>195000</v>
      </c>
      <c r="F63" s="10">
        <v>195000</v>
      </c>
      <c r="G63" s="10">
        <v>195000</v>
      </c>
      <c r="H63" s="10">
        <v>195000</v>
      </c>
      <c r="I63" s="10">
        <v>195000</v>
      </c>
      <c r="J63" s="10">
        <v>195000</v>
      </c>
      <c r="K63" s="10">
        <v>195000</v>
      </c>
      <c r="L63" s="10">
        <v>195000</v>
      </c>
      <c r="M63" s="10">
        <v>195000</v>
      </c>
      <c r="N63" s="10">
        <v>195000</v>
      </c>
      <c r="O63" s="26"/>
      <c r="P63" s="23">
        <f t="shared" si="14"/>
        <v>2340000</v>
      </c>
      <c r="Q63"/>
      <c r="R63"/>
      <c r="S63"/>
      <c r="T63"/>
    </row>
    <row r="64" spans="1:20" ht="15.75" customHeight="1">
      <c r="A64"/>
      <c r="B64" s="30" t="s">
        <v>94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5"/>
      <c r="P64" s="23">
        <f t="shared" si="14"/>
        <v>0</v>
      </c>
      <c r="Q64"/>
      <c r="R64"/>
      <c r="S64"/>
      <c r="T64"/>
    </row>
    <row r="65" spans="1:20" ht="15.75" customHeight="1">
      <c r="A65"/>
      <c r="B65" s="30" t="s">
        <v>96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5"/>
      <c r="P65" s="23">
        <f t="shared" si="14"/>
        <v>0</v>
      </c>
      <c r="Q65"/>
      <c r="R65"/>
      <c r="S65"/>
      <c r="T65"/>
    </row>
    <row r="66" spans="1:20" ht="6" customHeight="1" thickBot="1">
      <c r="A66"/>
      <c r="B66" s="31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  <c r="P66" s="25"/>
      <c r="Q66"/>
      <c r="R66"/>
      <c r="S66"/>
      <c r="T66"/>
    </row>
    <row r="67" spans="1:20" ht="16.5" thickTop="1" thickBot="1">
      <c r="A67"/>
      <c r="B67" s="28" t="s">
        <v>98</v>
      </c>
      <c r="C67" s="20">
        <f>SUM(C68:C70)</f>
        <v>178000</v>
      </c>
      <c r="D67" s="20">
        <f>SUM(D68:D70)</f>
        <v>178000</v>
      </c>
      <c r="E67" s="20">
        <f t="shared" ref="E67" si="15">SUM(E68:E70)</f>
        <v>178000</v>
      </c>
      <c r="F67" s="20">
        <f t="shared" ref="F67:N67" si="16">SUM(F68:F70)</f>
        <v>178000</v>
      </c>
      <c r="G67" s="20">
        <f t="shared" si="16"/>
        <v>178000</v>
      </c>
      <c r="H67" s="20">
        <f t="shared" si="16"/>
        <v>178000</v>
      </c>
      <c r="I67" s="20">
        <f t="shared" si="16"/>
        <v>178000</v>
      </c>
      <c r="J67" s="20">
        <f t="shared" si="16"/>
        <v>178000</v>
      </c>
      <c r="K67" s="20">
        <f t="shared" si="16"/>
        <v>178000</v>
      </c>
      <c r="L67" s="20">
        <f t="shared" si="16"/>
        <v>178000</v>
      </c>
      <c r="M67" s="20">
        <f t="shared" si="16"/>
        <v>178000</v>
      </c>
      <c r="N67" s="20">
        <f t="shared" si="16"/>
        <v>178000</v>
      </c>
      <c r="O67" s="26"/>
      <c r="P67" s="20">
        <f>SUM(C67:N67)</f>
        <v>2136000</v>
      </c>
      <c r="Q67"/>
      <c r="R67"/>
      <c r="S67"/>
      <c r="T67"/>
    </row>
    <row r="68" spans="1:20" ht="15.75" customHeight="1" thickTop="1">
      <c r="A68"/>
      <c r="B68" s="34" t="s">
        <v>99</v>
      </c>
      <c r="C68" s="11">
        <v>170000</v>
      </c>
      <c r="D68" s="11">
        <v>170000</v>
      </c>
      <c r="E68" s="11">
        <v>170000</v>
      </c>
      <c r="F68" s="11">
        <v>170000</v>
      </c>
      <c r="G68" s="11">
        <v>170000</v>
      </c>
      <c r="H68" s="11">
        <v>170000</v>
      </c>
      <c r="I68" s="11">
        <v>170000</v>
      </c>
      <c r="J68" s="11">
        <v>170000</v>
      </c>
      <c r="K68" s="11">
        <v>170000</v>
      </c>
      <c r="L68" s="11">
        <v>170000</v>
      </c>
      <c r="M68" s="11">
        <v>170000</v>
      </c>
      <c r="N68" s="11">
        <v>170000</v>
      </c>
      <c r="O68" s="26"/>
      <c r="P68" s="23">
        <f>SUM(C68:N68)</f>
        <v>2040000</v>
      </c>
      <c r="Q68"/>
      <c r="R68"/>
      <c r="S68"/>
      <c r="T68"/>
    </row>
    <row r="69" spans="1:20" ht="15.75" customHeight="1">
      <c r="A69"/>
      <c r="B69" s="30" t="s">
        <v>102</v>
      </c>
      <c r="C69" s="10">
        <v>8000</v>
      </c>
      <c r="D69" s="10">
        <v>8000</v>
      </c>
      <c r="E69" s="10">
        <v>8000</v>
      </c>
      <c r="F69" s="10">
        <v>8000</v>
      </c>
      <c r="G69" s="10">
        <v>8000</v>
      </c>
      <c r="H69" s="10">
        <v>8000</v>
      </c>
      <c r="I69" s="10">
        <v>8000</v>
      </c>
      <c r="J69" s="10">
        <v>8000</v>
      </c>
      <c r="K69" s="10">
        <v>8000</v>
      </c>
      <c r="L69" s="10">
        <v>8000</v>
      </c>
      <c r="M69" s="10">
        <v>8000</v>
      </c>
      <c r="N69" s="10">
        <v>8000</v>
      </c>
      <c r="O69" s="26"/>
      <c r="P69" s="23">
        <f t="shared" ref="P69:P70" si="17">SUM(C69:N69)</f>
        <v>96000</v>
      </c>
      <c r="Q69"/>
      <c r="R69"/>
      <c r="S69"/>
      <c r="T69"/>
    </row>
    <row r="70" spans="1:20" ht="15.75" customHeight="1">
      <c r="A70"/>
      <c r="B70" s="33" t="s">
        <v>104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26"/>
      <c r="P70" s="23">
        <f t="shared" si="17"/>
        <v>0</v>
      </c>
      <c r="Q70"/>
      <c r="R70"/>
      <c r="S70"/>
      <c r="T70"/>
    </row>
    <row r="71" spans="1:20" ht="6" customHeight="1" thickBot="1">
      <c r="A71"/>
      <c r="B71" s="31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5"/>
      <c r="Q71"/>
      <c r="R71"/>
      <c r="S71"/>
      <c r="T71"/>
    </row>
    <row r="72" spans="1:20" ht="16.5" thickTop="1" thickBot="1">
      <c r="A72"/>
      <c r="B72" s="28" t="s">
        <v>155</v>
      </c>
      <c r="C72" s="20">
        <f>SUM(C73)</f>
        <v>62833</v>
      </c>
      <c r="D72" s="20">
        <f t="shared" ref="D72:N72" si="18">SUM(D73)</f>
        <v>62833</v>
      </c>
      <c r="E72" s="20">
        <f t="shared" si="18"/>
        <v>62833</v>
      </c>
      <c r="F72" s="20">
        <f t="shared" si="18"/>
        <v>62833</v>
      </c>
      <c r="G72" s="20">
        <f t="shared" si="18"/>
        <v>62833</v>
      </c>
      <c r="H72" s="20">
        <f t="shared" si="18"/>
        <v>62833</v>
      </c>
      <c r="I72" s="20">
        <f t="shared" si="18"/>
        <v>62833</v>
      </c>
      <c r="J72" s="20">
        <f t="shared" si="18"/>
        <v>62833</v>
      </c>
      <c r="K72" s="20">
        <f t="shared" si="18"/>
        <v>62833</v>
      </c>
      <c r="L72" s="20">
        <f t="shared" si="18"/>
        <v>62833</v>
      </c>
      <c r="M72" s="20">
        <f t="shared" si="18"/>
        <v>62833</v>
      </c>
      <c r="N72" s="20">
        <f t="shared" si="18"/>
        <v>62833</v>
      </c>
      <c r="O72" s="26"/>
      <c r="P72" s="20">
        <f>SUM(C72:N72)</f>
        <v>753996</v>
      </c>
      <c r="Q72"/>
      <c r="R72"/>
      <c r="S72"/>
      <c r="T72"/>
    </row>
    <row r="73" spans="1:20" ht="15.75" customHeight="1" thickTop="1">
      <c r="A73"/>
      <c r="B73" s="34" t="s">
        <v>156</v>
      </c>
      <c r="C73" s="11">
        <v>62833</v>
      </c>
      <c r="D73" s="11">
        <v>62833</v>
      </c>
      <c r="E73" s="11">
        <v>62833</v>
      </c>
      <c r="F73" s="11">
        <v>62833</v>
      </c>
      <c r="G73" s="11">
        <v>62833</v>
      </c>
      <c r="H73" s="11">
        <v>62833</v>
      </c>
      <c r="I73" s="11">
        <v>62833</v>
      </c>
      <c r="J73" s="11">
        <v>62833</v>
      </c>
      <c r="K73" s="11">
        <v>62833</v>
      </c>
      <c r="L73" s="11">
        <v>62833</v>
      </c>
      <c r="M73" s="11">
        <v>62833</v>
      </c>
      <c r="N73" s="11">
        <v>62833</v>
      </c>
      <c r="O73" s="26"/>
      <c r="P73" s="23">
        <f>SUM(C73:N73)</f>
        <v>753996</v>
      </c>
      <c r="Q73"/>
      <c r="R73"/>
      <c r="S73"/>
      <c r="T73"/>
    </row>
    <row r="74" spans="1:20" ht="6" customHeight="1" thickBot="1">
      <c r="A74"/>
      <c r="B74" s="31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5"/>
      <c r="Q74"/>
      <c r="R74"/>
      <c r="S74"/>
      <c r="T74"/>
    </row>
    <row r="75" spans="1:20" ht="16.5" thickTop="1" thickBot="1">
      <c r="A75"/>
      <c r="B75" s="28" t="s">
        <v>110</v>
      </c>
      <c r="C75" s="20">
        <f t="shared" ref="C75:M75" si="19">SUM(C76:C76)</f>
        <v>55000</v>
      </c>
      <c r="D75" s="20">
        <f t="shared" si="19"/>
        <v>55000</v>
      </c>
      <c r="E75" s="20">
        <f t="shared" si="19"/>
        <v>55000</v>
      </c>
      <c r="F75" s="20">
        <f t="shared" si="19"/>
        <v>55000</v>
      </c>
      <c r="G75" s="20">
        <f t="shared" si="19"/>
        <v>55000</v>
      </c>
      <c r="H75" s="20">
        <f t="shared" si="19"/>
        <v>55000</v>
      </c>
      <c r="I75" s="20">
        <f t="shared" si="19"/>
        <v>55000</v>
      </c>
      <c r="J75" s="20">
        <f t="shared" si="19"/>
        <v>55000</v>
      </c>
      <c r="K75" s="20">
        <f t="shared" si="19"/>
        <v>55000</v>
      </c>
      <c r="L75" s="20">
        <f t="shared" si="19"/>
        <v>55000</v>
      </c>
      <c r="M75" s="20">
        <f t="shared" si="19"/>
        <v>55000</v>
      </c>
      <c r="N75" s="20">
        <f>SUM(N76:N76)</f>
        <v>55000</v>
      </c>
      <c r="O75" s="26"/>
      <c r="P75" s="20">
        <f>SUM(C75:N75)</f>
        <v>660000</v>
      </c>
      <c r="Q75"/>
      <c r="R75"/>
      <c r="S75"/>
      <c r="T75"/>
    </row>
    <row r="76" spans="1:20" ht="30.75" thickTop="1">
      <c r="A76"/>
      <c r="B76" s="49" t="s">
        <v>111</v>
      </c>
      <c r="C76" s="9">
        <v>55000</v>
      </c>
      <c r="D76" s="9">
        <v>55000</v>
      </c>
      <c r="E76" s="9">
        <v>55000</v>
      </c>
      <c r="F76" s="9">
        <v>55000</v>
      </c>
      <c r="G76" s="9">
        <v>55000</v>
      </c>
      <c r="H76" s="9">
        <v>55000</v>
      </c>
      <c r="I76" s="9">
        <v>55000</v>
      </c>
      <c r="J76" s="9">
        <v>55000</v>
      </c>
      <c r="K76" s="9">
        <v>55000</v>
      </c>
      <c r="L76" s="9">
        <v>55000</v>
      </c>
      <c r="M76" s="9">
        <v>55000</v>
      </c>
      <c r="N76" s="9">
        <v>55000</v>
      </c>
      <c r="O76" s="26"/>
      <c r="P76" s="23">
        <f t="shared" ref="P76" si="20">SUM(C76:N76)</f>
        <v>660000</v>
      </c>
      <c r="Q76"/>
      <c r="R76"/>
      <c r="S76"/>
      <c r="T76"/>
    </row>
    <row r="77" spans="1:20" ht="6" customHeight="1" thickBot="1">
      <c r="A77"/>
      <c r="B77" s="32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/>
      <c r="R77"/>
      <c r="S77"/>
      <c r="T77"/>
    </row>
    <row r="78" spans="1:20" ht="16.5" thickTop="1" thickBot="1">
      <c r="A78"/>
      <c r="B78" s="28" t="s">
        <v>114</v>
      </c>
      <c r="C78" s="20">
        <f>SUM(C79)</f>
        <v>0</v>
      </c>
      <c r="D78" s="20">
        <f t="shared" ref="D78:M78" si="21">SUM(D79)</f>
        <v>0</v>
      </c>
      <c r="E78" s="20">
        <f t="shared" si="21"/>
        <v>0</v>
      </c>
      <c r="F78" s="20">
        <f t="shared" si="21"/>
        <v>0</v>
      </c>
      <c r="G78" s="20">
        <f t="shared" si="21"/>
        <v>0</v>
      </c>
      <c r="H78" s="20">
        <f t="shared" si="21"/>
        <v>0</v>
      </c>
      <c r="I78" s="20">
        <f t="shared" si="21"/>
        <v>0</v>
      </c>
      <c r="J78" s="20">
        <f t="shared" si="21"/>
        <v>0</v>
      </c>
      <c r="K78" s="20">
        <f t="shared" si="21"/>
        <v>0</v>
      </c>
      <c r="L78" s="20">
        <f t="shared" si="21"/>
        <v>0</v>
      </c>
      <c r="M78" s="20">
        <f t="shared" si="21"/>
        <v>0</v>
      </c>
      <c r="N78" s="20">
        <f>SUM(N79)</f>
        <v>0</v>
      </c>
      <c r="O78" s="25"/>
      <c r="P78" s="20">
        <f>SUM(C78:N78)</f>
        <v>0</v>
      </c>
      <c r="Q78"/>
      <c r="R78"/>
      <c r="S78"/>
      <c r="T78"/>
    </row>
    <row r="79" spans="1:20" ht="15.75" customHeight="1" thickTop="1">
      <c r="A79"/>
      <c r="B79" s="34" t="s">
        <v>115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26"/>
      <c r="P79" s="23">
        <f>SUM(C79:N79)</f>
        <v>0</v>
      </c>
      <c r="Q79"/>
      <c r="R79"/>
      <c r="S79"/>
      <c r="T79"/>
    </row>
    <row r="80" spans="1:20" ht="6" customHeight="1" thickBot="1">
      <c r="A80"/>
      <c r="B80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/>
      <c r="R80"/>
      <c r="S80"/>
      <c r="T80"/>
    </row>
    <row r="81" spans="1:20" ht="19.899999999999999" customHeight="1" thickTop="1" thickBot="1">
      <c r="A81"/>
      <c r="B81" s="47" t="s">
        <v>157</v>
      </c>
      <c r="C81" s="48">
        <f>(C10-C14)</f>
        <v>0</v>
      </c>
      <c r="D81" s="48">
        <f t="shared" ref="D81:N81" si="22">(C81+D10-D14)</f>
        <v>0</v>
      </c>
      <c r="E81" s="48">
        <f t="shared" si="22"/>
        <v>0</v>
      </c>
      <c r="F81" s="48">
        <f t="shared" si="22"/>
        <v>0</v>
      </c>
      <c r="G81" s="48">
        <f t="shared" si="22"/>
        <v>0</v>
      </c>
      <c r="H81" s="48">
        <f t="shared" si="22"/>
        <v>0</v>
      </c>
      <c r="I81" s="48">
        <f t="shared" si="22"/>
        <v>0</v>
      </c>
      <c r="J81" s="48">
        <f t="shared" si="22"/>
        <v>0</v>
      </c>
      <c r="K81" s="48">
        <f t="shared" si="22"/>
        <v>0</v>
      </c>
      <c r="L81" s="48">
        <f t="shared" si="22"/>
        <v>0</v>
      </c>
      <c r="M81" s="48">
        <f t="shared" si="22"/>
        <v>0</v>
      </c>
      <c r="N81" s="48">
        <f t="shared" si="22"/>
        <v>0</v>
      </c>
      <c r="O81" s="26"/>
      <c r="P81" s="48">
        <f>(P10-P14)</f>
        <v>0</v>
      </c>
      <c r="Q81"/>
      <c r="R81"/>
      <c r="S81"/>
      <c r="T81"/>
    </row>
    <row r="82" spans="1:20" ht="6" customHeight="1" thickTop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50"/>
      <c r="Q83"/>
      <c r="R83"/>
      <c r="S83"/>
      <c r="T83"/>
    </row>
    <row r="84" spans="1:20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</sheetData>
  <sheetProtection algorithmName="SHA-512" hashValue="fnrGm8PWOPpAxWYD8QXxyEzyZB2xlNsCLOMUZCT6PD4mL62CpjTqemYLx1CZiDWTwZm3gI8Jun8v8DIsDO5HTg==" saltValue="9vPDQv+D7sLeQL8Gb/8gvg==" spinCount="100000" sheet="1" objects="1" scenarios="1"/>
  <mergeCells count="8">
    <mergeCell ref="C4:G4"/>
    <mergeCell ref="C3:G3"/>
    <mergeCell ref="M3:P3"/>
    <mergeCell ref="M4:P4"/>
    <mergeCell ref="M5:P5"/>
    <mergeCell ref="I3:K3"/>
    <mergeCell ref="I4:K4"/>
    <mergeCell ref="I5:K5"/>
  </mergeCells>
  <dataValidations count="2">
    <dataValidation type="whole" operator="greaterThanOrEqual" allowBlank="1" showInputMessage="1" showErrorMessage="1" sqref="C11:N12 C17:N55 C57:N65 C67:N70 C76:N79 C72:N73" xr:uid="{00000000-0002-0000-0100-000000000000}">
      <formula1>0</formula1>
    </dataValidation>
    <dataValidation type="whole" operator="greaterThan" allowBlank="1" showInputMessage="1" showErrorMessage="1" sqref="M3:P3" xr:uid="{00000000-0002-0000-0100-000001000000}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5" fitToHeight="0" orientation="landscape" horizontalDpi="4294967293" verticalDpi="4294967293" r:id="rId1"/>
  <rowBreaks count="1" manualBreakCount="1">
    <brk id="38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93"/>
  <sheetViews>
    <sheetView showGridLines="0" zoomScale="98" zoomScaleNormal="98" workbookViewId="0">
      <selection activeCell="F13" sqref="F13"/>
    </sheetView>
  </sheetViews>
  <sheetFormatPr defaultColWidth="11.5703125" defaultRowHeight="15"/>
  <cols>
    <col min="1" max="1" width="1.140625" style="8" customWidth="1"/>
    <col min="2" max="2" width="35.42578125" style="8" bestFit="1" customWidth="1"/>
    <col min="3" max="14" width="14.42578125" style="8" customWidth="1"/>
    <col min="15" max="15" width="1.140625" style="8" customWidth="1"/>
    <col min="16" max="16" width="14.42578125" style="8" customWidth="1"/>
    <col min="17" max="17" width="1.140625" style="8" customWidth="1"/>
    <col min="18" max="18" width="19.140625" style="8" bestFit="1" customWidth="1"/>
    <col min="19" max="19" width="1.140625" style="8" customWidth="1"/>
    <col min="20" max="16384" width="11.5703125" style="8"/>
  </cols>
  <sheetData>
    <row r="1" spans="1:20" ht="6" customHeight="1" thickBo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7.15" customHeight="1">
      <c r="A2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/>
    </row>
    <row r="3" spans="1:20" ht="27" customHeight="1">
      <c r="A3"/>
      <c r="B3" s="38"/>
      <c r="C3" s="165" t="s">
        <v>119</v>
      </c>
      <c r="D3" s="165"/>
      <c r="E3" s="165"/>
      <c r="F3" s="165"/>
      <c r="G3" s="165"/>
      <c r="H3" s="39" t="s">
        <v>120</v>
      </c>
      <c r="I3" s="169" t="str">
        <f>('1er Año'!I3:K3)</f>
        <v>Referencial del Adulto Mayor Gulamtun</v>
      </c>
      <c r="J3" s="170"/>
      <c r="K3" s="171"/>
      <c r="L3" s="39" t="s">
        <v>122</v>
      </c>
      <c r="M3" s="166">
        <f>('1er Año'!M3:P3)</f>
        <v>90</v>
      </c>
      <c r="N3" s="167"/>
      <c r="O3" s="167"/>
      <c r="P3" s="168"/>
      <c r="Q3" s="40"/>
      <c r="R3" s="40"/>
      <c r="S3" s="41"/>
      <c r="T3"/>
    </row>
    <row r="4" spans="1:20" ht="27" customHeight="1">
      <c r="A4"/>
      <c r="B4" s="38"/>
      <c r="C4" s="164" t="s">
        <v>158</v>
      </c>
      <c r="D4" s="164"/>
      <c r="E4" s="164"/>
      <c r="F4" s="164"/>
      <c r="G4" s="164"/>
      <c r="H4" s="39" t="s">
        <v>124</v>
      </c>
      <c r="I4" s="172" t="str">
        <f>('1er Año'!I4:K4)</f>
        <v>Universidad Autónoma de Chile</v>
      </c>
      <c r="J4" s="173"/>
      <c r="K4" s="174"/>
      <c r="L4" s="39" t="s">
        <v>126</v>
      </c>
      <c r="M4" s="166" t="str">
        <f>('1er Año'!M4:P4)</f>
        <v>Araucanía</v>
      </c>
      <c r="N4" s="167"/>
      <c r="O4" s="167"/>
      <c r="P4" s="168"/>
      <c r="Q4" s="40"/>
      <c r="R4" s="40"/>
      <c r="S4" s="41"/>
      <c r="T4"/>
    </row>
    <row r="5" spans="1:20" ht="27" customHeight="1">
      <c r="A5"/>
      <c r="B5" s="38"/>
      <c r="C5" s="40"/>
      <c r="D5" s="40"/>
      <c r="E5" s="40"/>
      <c r="F5" s="40"/>
      <c r="G5" s="40"/>
      <c r="H5" s="39" t="s">
        <v>128</v>
      </c>
      <c r="I5" s="172" t="str">
        <f>('1er Año'!I5:K5)</f>
        <v>71.633.300-0</v>
      </c>
      <c r="J5" s="173"/>
      <c r="K5" s="174"/>
      <c r="L5" s="39" t="s">
        <v>130</v>
      </c>
      <c r="M5" s="166" t="str">
        <f>('1er Año'!M5:P5)</f>
        <v>Temuco</v>
      </c>
      <c r="N5" s="167"/>
      <c r="O5" s="167"/>
      <c r="P5" s="168"/>
      <c r="Q5" s="40"/>
      <c r="R5" s="40"/>
      <c r="S5" s="41"/>
      <c r="T5"/>
    </row>
    <row r="6" spans="1:20" ht="7.15" customHeight="1" thickBot="1">
      <c r="A6"/>
      <c r="B6" s="42"/>
      <c r="C6" s="43"/>
      <c r="D6" s="44"/>
      <c r="E6" s="44"/>
      <c r="F6" s="44"/>
      <c r="G6" s="45"/>
      <c r="H6" s="44"/>
      <c r="I6" s="44"/>
      <c r="J6" s="44"/>
      <c r="K6" s="45"/>
      <c r="L6" s="45"/>
      <c r="M6" s="44"/>
      <c r="N6" s="44"/>
      <c r="O6" s="44"/>
      <c r="P6" s="44"/>
      <c r="Q6" s="51"/>
      <c r="R6" s="51"/>
      <c r="S6" s="46"/>
      <c r="T6"/>
    </row>
    <row r="7" spans="1:20" ht="3.6" customHeight="1" thickBot="1">
      <c r="A7"/>
      <c r="B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/>
      <c r="R7"/>
      <c r="S7"/>
      <c r="T7"/>
    </row>
    <row r="8" spans="1:20" ht="16.149999999999999" customHeight="1" thickBot="1">
      <c r="A8"/>
      <c r="B8" s="14" t="s">
        <v>159</v>
      </c>
      <c r="C8" s="15" t="s">
        <v>160</v>
      </c>
      <c r="D8" s="15" t="s">
        <v>161</v>
      </c>
      <c r="E8" s="15" t="s">
        <v>162</v>
      </c>
      <c r="F8" s="15" t="s">
        <v>163</v>
      </c>
      <c r="G8" s="15" t="s">
        <v>164</v>
      </c>
      <c r="H8" s="15" t="s">
        <v>165</v>
      </c>
      <c r="I8" s="15" t="s">
        <v>166</v>
      </c>
      <c r="J8" s="15" t="s">
        <v>167</v>
      </c>
      <c r="K8" s="15" t="s">
        <v>168</v>
      </c>
      <c r="L8" s="15" t="s">
        <v>169</v>
      </c>
      <c r="M8" s="15" t="s">
        <v>170</v>
      </c>
      <c r="N8" s="15" t="s">
        <v>171</v>
      </c>
      <c r="O8" s="16"/>
      <c r="P8" s="15" t="s">
        <v>145</v>
      </c>
      <c r="Q8" s="52"/>
      <c r="R8" s="17" t="s">
        <v>172</v>
      </c>
      <c r="S8"/>
      <c r="T8"/>
    </row>
    <row r="9" spans="1:20" ht="6" customHeight="1" thickBot="1">
      <c r="A9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 s="19"/>
      <c r="Q9"/>
      <c r="R9"/>
      <c r="S9"/>
      <c r="T9"/>
    </row>
    <row r="10" spans="1:20" ht="19.899999999999999" customHeight="1" thickTop="1" thickBot="1">
      <c r="A10"/>
      <c r="B10" s="47" t="s">
        <v>146</v>
      </c>
      <c r="C10" s="48">
        <f>(C11+C12)</f>
        <v>21784500</v>
      </c>
      <c r="D10" s="48">
        <f t="shared" ref="D10:N10" si="0">(D11+D12)</f>
        <v>21784500</v>
      </c>
      <c r="E10" s="48">
        <f t="shared" si="0"/>
        <v>21784500</v>
      </c>
      <c r="F10" s="48">
        <f t="shared" si="0"/>
        <v>21784500</v>
      </c>
      <c r="G10" s="48">
        <f t="shared" si="0"/>
        <v>21784500</v>
      </c>
      <c r="H10" s="48">
        <f t="shared" si="0"/>
        <v>21784500</v>
      </c>
      <c r="I10" s="48">
        <f t="shared" si="0"/>
        <v>21784500</v>
      </c>
      <c r="J10" s="48">
        <f t="shared" si="0"/>
        <v>21784500</v>
      </c>
      <c r="K10" s="48">
        <f t="shared" si="0"/>
        <v>21784500</v>
      </c>
      <c r="L10" s="48">
        <f t="shared" si="0"/>
        <v>21784500</v>
      </c>
      <c r="M10" s="48">
        <f t="shared" si="0"/>
        <v>21784500</v>
      </c>
      <c r="N10" s="48">
        <f t="shared" si="0"/>
        <v>21784500</v>
      </c>
      <c r="O10" s="21"/>
      <c r="P10" s="48">
        <f>SUM(C10:N10)</f>
        <v>261414000</v>
      </c>
      <c r="Q10"/>
      <c r="R10" s="48">
        <f>('1er Año'!P10+'2do Año'!P10)</f>
        <v>522828000</v>
      </c>
      <c r="S10"/>
      <c r="T10"/>
    </row>
    <row r="11" spans="1:20" ht="15.75" customHeight="1" thickTop="1">
      <c r="A11"/>
      <c r="B11" s="22" t="s">
        <v>147</v>
      </c>
      <c r="C11" s="10">
        <f>242050*90</f>
        <v>21784500</v>
      </c>
      <c r="D11" s="10">
        <f t="shared" ref="D11:N11" si="1">242050*90</f>
        <v>21784500</v>
      </c>
      <c r="E11" s="10">
        <f t="shared" si="1"/>
        <v>21784500</v>
      </c>
      <c r="F11" s="10">
        <f t="shared" si="1"/>
        <v>21784500</v>
      </c>
      <c r="G11" s="10">
        <f t="shared" si="1"/>
        <v>21784500</v>
      </c>
      <c r="H11" s="10">
        <f t="shared" si="1"/>
        <v>21784500</v>
      </c>
      <c r="I11" s="10">
        <f t="shared" si="1"/>
        <v>21784500</v>
      </c>
      <c r="J11" s="10">
        <f t="shared" si="1"/>
        <v>21784500</v>
      </c>
      <c r="K11" s="10">
        <f t="shared" si="1"/>
        <v>21784500</v>
      </c>
      <c r="L11" s="10">
        <f t="shared" si="1"/>
        <v>21784500</v>
      </c>
      <c r="M11" s="10">
        <f t="shared" si="1"/>
        <v>21784500</v>
      </c>
      <c r="N11" s="10">
        <f t="shared" si="1"/>
        <v>21784500</v>
      </c>
      <c r="O11" s="23"/>
      <c r="P11" s="24">
        <f>SUM(C11:N11)</f>
        <v>261414000</v>
      </c>
      <c r="Q11"/>
      <c r="R11" s="24">
        <f>('1er Año'!P11+'2do Año'!P11)</f>
        <v>522828000</v>
      </c>
      <c r="S11"/>
      <c r="T11"/>
    </row>
    <row r="12" spans="1:20" hidden="1">
      <c r="A12"/>
      <c r="B12" s="22" t="s">
        <v>148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3"/>
      <c r="P12" s="24">
        <f>SUM(C12:N12)</f>
        <v>0</v>
      </c>
      <c r="Q12"/>
      <c r="R12" s="24">
        <f>('1er Año'!P12+'2do Año'!P12)</f>
        <v>0</v>
      </c>
      <c r="S12"/>
      <c r="T12"/>
    </row>
    <row r="13" spans="1:20" ht="6" customHeight="1" thickBot="1">
      <c r="A13"/>
      <c r="B1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/>
      <c r="R13" s="25"/>
      <c r="S13"/>
      <c r="T13"/>
    </row>
    <row r="14" spans="1:20" ht="19.899999999999999" customHeight="1" thickTop="1" thickBot="1">
      <c r="A14"/>
      <c r="B14" s="47" t="s">
        <v>149</v>
      </c>
      <c r="C14" s="48">
        <f>(C16+C23+C29+C39+C48+C57+C67+C75+C78+C72)</f>
        <v>21784500</v>
      </c>
      <c r="D14" s="48">
        <f t="shared" ref="D14:N14" si="2">(D16+D23+D29+D39+D48+D57+D67+D75+D78+D72)</f>
        <v>21784500</v>
      </c>
      <c r="E14" s="48">
        <f t="shared" si="2"/>
        <v>21784500</v>
      </c>
      <c r="F14" s="48">
        <f t="shared" si="2"/>
        <v>21784500</v>
      </c>
      <c r="G14" s="48">
        <f t="shared" si="2"/>
        <v>21784500</v>
      </c>
      <c r="H14" s="48">
        <f t="shared" si="2"/>
        <v>21784500</v>
      </c>
      <c r="I14" s="48">
        <f t="shared" si="2"/>
        <v>21784500</v>
      </c>
      <c r="J14" s="48">
        <f t="shared" si="2"/>
        <v>21784500</v>
      </c>
      <c r="K14" s="48">
        <f t="shared" si="2"/>
        <v>21784500</v>
      </c>
      <c r="L14" s="48">
        <f t="shared" si="2"/>
        <v>21784500</v>
      </c>
      <c r="M14" s="48">
        <f t="shared" si="2"/>
        <v>21784500</v>
      </c>
      <c r="N14" s="48">
        <f t="shared" si="2"/>
        <v>21784500</v>
      </c>
      <c r="O14" s="26"/>
      <c r="P14" s="48">
        <f>(P16+P23+P29+P39+P48+P57+P67+P75+P78+P72)</f>
        <v>261414000</v>
      </c>
      <c r="Q14"/>
      <c r="R14" s="48">
        <f>('1er Año'!P14+'2do Año'!P14)</f>
        <v>522828000</v>
      </c>
      <c r="S14"/>
      <c r="T14"/>
    </row>
    <row r="15" spans="1:20" ht="6" customHeight="1" thickTop="1" thickBot="1">
      <c r="A15"/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/>
      <c r="R15" s="25"/>
      <c r="S15"/>
      <c r="T15"/>
    </row>
    <row r="16" spans="1:20" ht="16.5" thickTop="1" thickBot="1">
      <c r="A16"/>
      <c r="B16" s="28" t="s">
        <v>150</v>
      </c>
      <c r="C16" s="20">
        <f t="shared" ref="C16:M16" si="3">SUM(C17:C21)</f>
        <v>11488667</v>
      </c>
      <c r="D16" s="20">
        <f t="shared" si="3"/>
        <v>11488667</v>
      </c>
      <c r="E16" s="20">
        <f t="shared" si="3"/>
        <v>11488667</v>
      </c>
      <c r="F16" s="20">
        <f t="shared" si="3"/>
        <v>11488667</v>
      </c>
      <c r="G16" s="20">
        <f t="shared" si="3"/>
        <v>11488667</v>
      </c>
      <c r="H16" s="20">
        <f t="shared" si="3"/>
        <v>11488667</v>
      </c>
      <c r="I16" s="20">
        <f t="shared" si="3"/>
        <v>11488667</v>
      </c>
      <c r="J16" s="20">
        <f t="shared" si="3"/>
        <v>11488667</v>
      </c>
      <c r="K16" s="20">
        <f t="shared" si="3"/>
        <v>11488667</v>
      </c>
      <c r="L16" s="20">
        <f t="shared" si="3"/>
        <v>11488667</v>
      </c>
      <c r="M16" s="20">
        <f t="shared" si="3"/>
        <v>11488667</v>
      </c>
      <c r="N16" s="20">
        <f>SUM(N17:N21)</f>
        <v>11488667</v>
      </c>
      <c r="O16" s="21"/>
      <c r="P16" s="20">
        <f>SUM(C16:N16)</f>
        <v>137864004</v>
      </c>
      <c r="Q16"/>
      <c r="R16" s="20">
        <f>('1er Año'!P16+'2do Año'!P16)</f>
        <v>275728008</v>
      </c>
      <c r="S16"/>
      <c r="T16"/>
    </row>
    <row r="17" spans="1:20" ht="15.75" customHeight="1" thickTop="1">
      <c r="A17"/>
      <c r="B17" s="22" t="s">
        <v>5</v>
      </c>
      <c r="C17" s="10">
        <v>1433795</v>
      </c>
      <c r="D17" s="10">
        <v>1433795</v>
      </c>
      <c r="E17" s="10">
        <v>1433795</v>
      </c>
      <c r="F17" s="10">
        <v>1433795</v>
      </c>
      <c r="G17" s="10">
        <v>1433795</v>
      </c>
      <c r="H17" s="10">
        <v>1433795</v>
      </c>
      <c r="I17" s="10">
        <v>1433795</v>
      </c>
      <c r="J17" s="10">
        <v>1433795</v>
      </c>
      <c r="K17" s="10">
        <v>1433795</v>
      </c>
      <c r="L17" s="10">
        <v>1433795</v>
      </c>
      <c r="M17" s="10">
        <v>1433795</v>
      </c>
      <c r="N17" s="10">
        <v>1433795</v>
      </c>
      <c r="O17" s="25"/>
      <c r="P17" s="24">
        <f>SUM(C17:N17)</f>
        <v>17205540</v>
      </c>
      <c r="Q17"/>
      <c r="R17" s="24">
        <f>('1er Año'!P17+'2do Año'!P17)</f>
        <v>34411080</v>
      </c>
      <c r="S17"/>
      <c r="T17"/>
    </row>
    <row r="18" spans="1:20" ht="15.75" customHeight="1">
      <c r="A18"/>
      <c r="B18" s="22" t="s">
        <v>8</v>
      </c>
      <c r="C18" s="10">
        <v>6752273</v>
      </c>
      <c r="D18" s="10">
        <v>6752273</v>
      </c>
      <c r="E18" s="10">
        <v>6752273</v>
      </c>
      <c r="F18" s="10">
        <v>6752273</v>
      </c>
      <c r="G18" s="10">
        <v>6752273</v>
      </c>
      <c r="H18" s="10">
        <v>6752273</v>
      </c>
      <c r="I18" s="10">
        <v>6752273</v>
      </c>
      <c r="J18" s="10">
        <v>6752273</v>
      </c>
      <c r="K18" s="10">
        <v>6752273</v>
      </c>
      <c r="L18" s="10">
        <v>6752273</v>
      </c>
      <c r="M18" s="10">
        <v>6752273</v>
      </c>
      <c r="N18" s="10">
        <v>6752273</v>
      </c>
      <c r="O18" s="25"/>
      <c r="P18" s="24">
        <f t="shared" ref="P18:P21" si="4">SUM(C18:N18)</f>
        <v>81027276</v>
      </c>
      <c r="Q18"/>
      <c r="R18" s="24">
        <f>('1er Año'!P18+'2do Año'!P18)</f>
        <v>162054552</v>
      </c>
      <c r="S18"/>
      <c r="T18"/>
    </row>
    <row r="19" spans="1:20" ht="15.75" customHeight="1">
      <c r="A19"/>
      <c r="B19" s="22" t="s">
        <v>11</v>
      </c>
      <c r="C19" s="10">
        <v>851683</v>
      </c>
      <c r="D19" s="10">
        <v>851683</v>
      </c>
      <c r="E19" s="10">
        <v>851683</v>
      </c>
      <c r="F19" s="10">
        <v>851683</v>
      </c>
      <c r="G19" s="10">
        <v>851683</v>
      </c>
      <c r="H19" s="10">
        <v>851683</v>
      </c>
      <c r="I19" s="10">
        <v>851683</v>
      </c>
      <c r="J19" s="10">
        <v>851683</v>
      </c>
      <c r="K19" s="10">
        <v>851683</v>
      </c>
      <c r="L19" s="10">
        <v>851683</v>
      </c>
      <c r="M19" s="10">
        <v>851683</v>
      </c>
      <c r="N19" s="10">
        <v>851683</v>
      </c>
      <c r="O19" s="25"/>
      <c r="P19" s="24">
        <f t="shared" si="4"/>
        <v>10220196</v>
      </c>
      <c r="Q19"/>
      <c r="R19" s="24">
        <f>('1er Año'!P19+'2do Año'!P19)</f>
        <v>20440392</v>
      </c>
      <c r="S19"/>
      <c r="T19"/>
    </row>
    <row r="20" spans="1:20" ht="15.75" customHeight="1">
      <c r="A20"/>
      <c r="B20" s="22" t="s">
        <v>14</v>
      </c>
      <c r="C20" s="10">
        <v>1803387</v>
      </c>
      <c r="D20" s="10">
        <v>1803387</v>
      </c>
      <c r="E20" s="10">
        <v>1803387</v>
      </c>
      <c r="F20" s="10">
        <v>1803387</v>
      </c>
      <c r="G20" s="10">
        <v>1803387</v>
      </c>
      <c r="H20" s="10">
        <v>1803387</v>
      </c>
      <c r="I20" s="10">
        <v>1803387</v>
      </c>
      <c r="J20" s="10">
        <v>1803387</v>
      </c>
      <c r="K20" s="10">
        <v>1803387</v>
      </c>
      <c r="L20" s="10">
        <v>1803387</v>
      </c>
      <c r="M20" s="10">
        <v>1803387</v>
      </c>
      <c r="N20" s="10">
        <v>1803387</v>
      </c>
      <c r="O20" s="25"/>
      <c r="P20" s="24">
        <f t="shared" si="4"/>
        <v>21640644</v>
      </c>
      <c r="Q20"/>
      <c r="R20" s="24">
        <f>('1er Año'!P20+'2do Año'!P20)</f>
        <v>43281288</v>
      </c>
      <c r="S20"/>
      <c r="T20"/>
    </row>
    <row r="21" spans="1:20" ht="15.75" customHeight="1">
      <c r="A21"/>
      <c r="B21" s="22" t="s">
        <v>17</v>
      </c>
      <c r="C21" s="10">
        <v>647529</v>
      </c>
      <c r="D21" s="10">
        <v>647529</v>
      </c>
      <c r="E21" s="10">
        <v>647529</v>
      </c>
      <c r="F21" s="10">
        <v>647529</v>
      </c>
      <c r="G21" s="10">
        <v>647529</v>
      </c>
      <c r="H21" s="10">
        <v>647529</v>
      </c>
      <c r="I21" s="10">
        <v>647529</v>
      </c>
      <c r="J21" s="10">
        <v>647529</v>
      </c>
      <c r="K21" s="10">
        <v>647529</v>
      </c>
      <c r="L21" s="10">
        <v>647529</v>
      </c>
      <c r="M21" s="10">
        <v>647529</v>
      </c>
      <c r="N21" s="10">
        <v>647529</v>
      </c>
      <c r="O21" s="25"/>
      <c r="P21" s="24">
        <f t="shared" si="4"/>
        <v>7770348</v>
      </c>
      <c r="Q21"/>
      <c r="R21" s="24">
        <f>('1er Año'!P21+'2do Año'!P21)</f>
        <v>15540696</v>
      </c>
      <c r="S21"/>
      <c r="T21"/>
    </row>
    <row r="22" spans="1:20" ht="6" customHeight="1" thickBot="1">
      <c r="A22"/>
      <c r="B2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/>
      <c r="R22" s="25"/>
      <c r="S22"/>
      <c r="T22"/>
    </row>
    <row r="23" spans="1:20" ht="16.5" thickTop="1" thickBot="1">
      <c r="A23"/>
      <c r="B23" s="28" t="s">
        <v>151</v>
      </c>
      <c r="C23" s="20">
        <f>SUM(C24:C27)</f>
        <v>3655000</v>
      </c>
      <c r="D23" s="20">
        <f t="shared" ref="D23:M23" si="5">SUM(D24:D27)</f>
        <v>3655000</v>
      </c>
      <c r="E23" s="20">
        <f t="shared" si="5"/>
        <v>3655000</v>
      </c>
      <c r="F23" s="20">
        <f t="shared" si="5"/>
        <v>3655000</v>
      </c>
      <c r="G23" s="20">
        <f t="shared" si="5"/>
        <v>3655000</v>
      </c>
      <c r="H23" s="20">
        <f t="shared" si="5"/>
        <v>3655000</v>
      </c>
      <c r="I23" s="20">
        <f t="shared" si="5"/>
        <v>3655000</v>
      </c>
      <c r="J23" s="20">
        <f t="shared" si="5"/>
        <v>3655000</v>
      </c>
      <c r="K23" s="20">
        <f t="shared" si="5"/>
        <v>3655000</v>
      </c>
      <c r="L23" s="20">
        <f t="shared" si="5"/>
        <v>3655000</v>
      </c>
      <c r="M23" s="20">
        <f t="shared" si="5"/>
        <v>3655000</v>
      </c>
      <c r="N23" s="20">
        <f>SUM(N24:N27)</f>
        <v>3655000</v>
      </c>
      <c r="O23" s="25"/>
      <c r="P23" s="20">
        <f>SUM(C23:N23)</f>
        <v>43860000</v>
      </c>
      <c r="Q23"/>
      <c r="R23" s="20">
        <f>('1er Año'!P23+'2do Año'!P23)</f>
        <v>87720000</v>
      </c>
      <c r="S23"/>
      <c r="T23"/>
    </row>
    <row r="24" spans="1:20" ht="15.75" customHeight="1" thickTop="1">
      <c r="A24"/>
      <c r="B24" s="29" t="s">
        <v>21</v>
      </c>
      <c r="C24" s="12">
        <v>3125000</v>
      </c>
      <c r="D24" s="12">
        <v>3125000</v>
      </c>
      <c r="E24" s="12">
        <v>3125000</v>
      </c>
      <c r="F24" s="12">
        <v>3125000</v>
      </c>
      <c r="G24" s="12">
        <v>3125000</v>
      </c>
      <c r="H24" s="12">
        <v>3125000</v>
      </c>
      <c r="I24" s="12">
        <v>3125000</v>
      </c>
      <c r="J24" s="12">
        <v>3125000</v>
      </c>
      <c r="K24" s="12">
        <v>3125000</v>
      </c>
      <c r="L24" s="12">
        <v>3125000</v>
      </c>
      <c r="M24" s="12">
        <v>3125000</v>
      </c>
      <c r="N24" s="12">
        <v>3125000</v>
      </c>
      <c r="O24" s="25"/>
      <c r="P24" s="23">
        <f t="shared" ref="P24:P27" si="6">SUM(C24:N24)</f>
        <v>37500000</v>
      </c>
      <c r="Q24"/>
      <c r="R24" s="23">
        <f>('1er Año'!P24+'2do Año'!P24)</f>
        <v>75000000</v>
      </c>
      <c r="S24"/>
      <c r="T24"/>
    </row>
    <row r="25" spans="1:20" ht="15.75" customHeight="1">
      <c r="A25"/>
      <c r="B25" s="30" t="s">
        <v>24</v>
      </c>
      <c r="C25" s="10">
        <v>500000</v>
      </c>
      <c r="D25" s="10">
        <v>500000</v>
      </c>
      <c r="E25" s="10">
        <v>500000</v>
      </c>
      <c r="F25" s="10">
        <v>500000</v>
      </c>
      <c r="G25" s="10">
        <v>500000</v>
      </c>
      <c r="H25" s="10">
        <v>500000</v>
      </c>
      <c r="I25" s="10">
        <v>500000</v>
      </c>
      <c r="J25" s="10">
        <v>500000</v>
      </c>
      <c r="K25" s="10">
        <v>500000</v>
      </c>
      <c r="L25" s="10">
        <v>500000</v>
      </c>
      <c r="M25" s="10">
        <v>500000</v>
      </c>
      <c r="N25" s="10">
        <v>500000</v>
      </c>
      <c r="O25" s="25"/>
      <c r="P25" s="23">
        <f t="shared" si="6"/>
        <v>6000000</v>
      </c>
      <c r="Q25"/>
      <c r="R25" s="23">
        <f>('1er Año'!P25+'2do Año'!P25)</f>
        <v>12000000</v>
      </c>
      <c r="S25"/>
      <c r="T25"/>
    </row>
    <row r="26" spans="1:20" ht="15.75" customHeight="1">
      <c r="A26"/>
      <c r="B26" s="30" t="s">
        <v>26</v>
      </c>
      <c r="C26" s="10">
        <v>20000</v>
      </c>
      <c r="D26" s="10">
        <v>20000</v>
      </c>
      <c r="E26" s="10">
        <v>20000</v>
      </c>
      <c r="F26" s="10">
        <v>20000</v>
      </c>
      <c r="G26" s="10">
        <v>20000</v>
      </c>
      <c r="H26" s="10">
        <v>20000</v>
      </c>
      <c r="I26" s="10">
        <v>20000</v>
      </c>
      <c r="J26" s="10">
        <v>20000</v>
      </c>
      <c r="K26" s="10">
        <v>20000</v>
      </c>
      <c r="L26" s="10">
        <v>20000</v>
      </c>
      <c r="M26" s="10">
        <v>20000</v>
      </c>
      <c r="N26" s="10">
        <v>20000</v>
      </c>
      <c r="O26" s="25"/>
      <c r="P26" s="23">
        <f t="shared" si="6"/>
        <v>240000</v>
      </c>
      <c r="Q26"/>
      <c r="R26" s="23">
        <f>('1er Año'!P26+'2do Año'!P26)</f>
        <v>480000</v>
      </c>
      <c r="S26"/>
      <c r="T26"/>
    </row>
    <row r="27" spans="1:20" ht="15.75" customHeight="1">
      <c r="A27"/>
      <c r="B27" s="30" t="s">
        <v>28</v>
      </c>
      <c r="C27" s="10">
        <v>10000</v>
      </c>
      <c r="D27" s="10">
        <v>10000</v>
      </c>
      <c r="E27" s="10">
        <v>10000</v>
      </c>
      <c r="F27" s="10">
        <v>10000</v>
      </c>
      <c r="G27" s="10">
        <v>10000</v>
      </c>
      <c r="H27" s="10">
        <v>10000</v>
      </c>
      <c r="I27" s="10">
        <v>10000</v>
      </c>
      <c r="J27" s="10">
        <v>10000</v>
      </c>
      <c r="K27" s="10">
        <v>10000</v>
      </c>
      <c r="L27" s="10">
        <v>10000</v>
      </c>
      <c r="M27" s="10">
        <v>10000</v>
      </c>
      <c r="N27" s="10">
        <v>10000</v>
      </c>
      <c r="O27" s="25"/>
      <c r="P27" s="23">
        <f t="shared" si="6"/>
        <v>120000</v>
      </c>
      <c r="Q27"/>
      <c r="R27" s="23">
        <f>('1er Año'!P27+'2do Año'!P27)</f>
        <v>240000</v>
      </c>
      <c r="S27"/>
      <c r="T27"/>
    </row>
    <row r="28" spans="1:20" ht="6" customHeight="1" thickBot="1">
      <c r="A28"/>
      <c r="B2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/>
      <c r="R28" s="25"/>
      <c r="S28"/>
      <c r="T28"/>
    </row>
    <row r="29" spans="1:20" ht="16.5" thickTop="1" thickBot="1">
      <c r="A29"/>
      <c r="B29" s="28" t="s">
        <v>30</v>
      </c>
      <c r="C29" s="20">
        <f>SUM(C30:C37)</f>
        <v>3500000</v>
      </c>
      <c r="D29" s="20">
        <f t="shared" ref="D29:M29" si="7">SUM(D30:D37)</f>
        <v>3500000</v>
      </c>
      <c r="E29" s="20">
        <f t="shared" si="7"/>
        <v>3500000</v>
      </c>
      <c r="F29" s="20">
        <f t="shared" si="7"/>
        <v>3500000</v>
      </c>
      <c r="G29" s="20">
        <f t="shared" si="7"/>
        <v>3500000</v>
      </c>
      <c r="H29" s="20">
        <f t="shared" si="7"/>
        <v>3500000</v>
      </c>
      <c r="I29" s="20">
        <f t="shared" si="7"/>
        <v>3500000</v>
      </c>
      <c r="J29" s="20">
        <f t="shared" si="7"/>
        <v>3500000</v>
      </c>
      <c r="K29" s="20">
        <f t="shared" si="7"/>
        <v>3500000</v>
      </c>
      <c r="L29" s="20">
        <f t="shared" si="7"/>
        <v>3500000</v>
      </c>
      <c r="M29" s="20">
        <f t="shared" si="7"/>
        <v>3500000</v>
      </c>
      <c r="N29" s="20">
        <f>SUM(N30:N37)</f>
        <v>3500000</v>
      </c>
      <c r="O29" s="25"/>
      <c r="P29" s="20">
        <f>SUM(C29:N29)</f>
        <v>42000000</v>
      </c>
      <c r="Q29"/>
      <c r="R29" s="20">
        <f>('1er Año'!P29+'2do Año'!P29)</f>
        <v>84000000</v>
      </c>
      <c r="S29"/>
      <c r="T29"/>
    </row>
    <row r="30" spans="1:20" ht="15.75" customHeight="1" thickTop="1">
      <c r="A30"/>
      <c r="B30" s="29" t="s">
        <v>31</v>
      </c>
      <c r="C30" s="12">
        <v>1100000</v>
      </c>
      <c r="D30" s="12">
        <v>1100000</v>
      </c>
      <c r="E30" s="12">
        <v>1100000</v>
      </c>
      <c r="F30" s="12">
        <v>1100000</v>
      </c>
      <c r="G30" s="12">
        <v>1100000</v>
      </c>
      <c r="H30" s="12">
        <v>1100000</v>
      </c>
      <c r="I30" s="12">
        <v>1100000</v>
      </c>
      <c r="J30" s="12">
        <v>1100000</v>
      </c>
      <c r="K30" s="12">
        <v>1100000</v>
      </c>
      <c r="L30" s="12">
        <v>1100000</v>
      </c>
      <c r="M30" s="12">
        <v>1100000</v>
      </c>
      <c r="N30" s="12">
        <v>1100000</v>
      </c>
      <c r="O30" s="25"/>
      <c r="P30" s="23">
        <f t="shared" ref="P30:P37" si="8">SUM(C30:N30)</f>
        <v>13200000</v>
      </c>
      <c r="Q30"/>
      <c r="R30" s="23">
        <f>('1er Año'!P30+'2do Año'!P30)</f>
        <v>26400000</v>
      </c>
      <c r="S30"/>
      <c r="T30"/>
    </row>
    <row r="31" spans="1:20" ht="15.75" customHeight="1">
      <c r="A31"/>
      <c r="B31" s="30" t="s">
        <v>34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25"/>
      <c r="P31" s="23">
        <f t="shared" si="8"/>
        <v>0</v>
      </c>
      <c r="Q31"/>
      <c r="R31" s="23">
        <f>('1er Año'!P31+'2do Año'!P31)</f>
        <v>0</v>
      </c>
      <c r="S31"/>
      <c r="T31"/>
    </row>
    <row r="32" spans="1:20" ht="15.75" customHeight="1">
      <c r="A32"/>
      <c r="B32" s="30" t="s">
        <v>36</v>
      </c>
      <c r="C32" s="10">
        <v>100000</v>
      </c>
      <c r="D32" s="10">
        <v>100000</v>
      </c>
      <c r="E32" s="10">
        <v>100000</v>
      </c>
      <c r="F32" s="10">
        <v>100000</v>
      </c>
      <c r="G32" s="10">
        <v>100000</v>
      </c>
      <c r="H32" s="10">
        <v>100000</v>
      </c>
      <c r="I32" s="10">
        <v>100000</v>
      </c>
      <c r="J32" s="10">
        <v>100000</v>
      </c>
      <c r="K32" s="10">
        <v>100000</v>
      </c>
      <c r="L32" s="10">
        <v>100000</v>
      </c>
      <c r="M32" s="10">
        <v>100000</v>
      </c>
      <c r="N32" s="10">
        <v>100000</v>
      </c>
      <c r="O32" s="25"/>
      <c r="P32" s="23">
        <f t="shared" si="8"/>
        <v>1200000</v>
      </c>
      <c r="Q32"/>
      <c r="R32" s="23">
        <f>('1er Año'!P32+'2do Año'!P32)</f>
        <v>2400000</v>
      </c>
      <c r="S32"/>
      <c r="T32"/>
    </row>
    <row r="33" spans="1:20" ht="15.75" customHeight="1">
      <c r="A33"/>
      <c r="B33" s="30" t="s">
        <v>38</v>
      </c>
      <c r="C33" s="10">
        <v>300000</v>
      </c>
      <c r="D33" s="10">
        <v>300000</v>
      </c>
      <c r="E33" s="10">
        <v>300000</v>
      </c>
      <c r="F33" s="10">
        <v>300000</v>
      </c>
      <c r="G33" s="10">
        <v>300000</v>
      </c>
      <c r="H33" s="10">
        <v>300000</v>
      </c>
      <c r="I33" s="10">
        <v>300000</v>
      </c>
      <c r="J33" s="10">
        <v>300000</v>
      </c>
      <c r="K33" s="10">
        <v>300000</v>
      </c>
      <c r="L33" s="10">
        <v>300000</v>
      </c>
      <c r="M33" s="10">
        <v>300000</v>
      </c>
      <c r="N33" s="10">
        <v>300000</v>
      </c>
      <c r="O33" s="25"/>
      <c r="P33" s="23">
        <f t="shared" si="8"/>
        <v>3600000</v>
      </c>
      <c r="Q33"/>
      <c r="R33" s="23">
        <f>('1er Año'!P33+'2do Año'!P33)</f>
        <v>7200000</v>
      </c>
      <c r="S33"/>
      <c r="T33"/>
    </row>
    <row r="34" spans="1:20" ht="15.75" customHeight="1">
      <c r="A34"/>
      <c r="B34" s="30" t="s">
        <v>40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5"/>
      <c r="P34" s="23">
        <f t="shared" si="8"/>
        <v>0</v>
      </c>
      <c r="Q34"/>
      <c r="R34" s="23">
        <f>('1er Año'!P34+'2do Año'!P34)</f>
        <v>0</v>
      </c>
      <c r="S34"/>
      <c r="T34"/>
    </row>
    <row r="35" spans="1:20" ht="30">
      <c r="A35"/>
      <c r="B35" s="33" t="s">
        <v>152</v>
      </c>
      <c r="C35" s="10">
        <v>2000000</v>
      </c>
      <c r="D35" s="10">
        <v>2000000</v>
      </c>
      <c r="E35" s="10">
        <v>2000000</v>
      </c>
      <c r="F35" s="10">
        <v>2000000</v>
      </c>
      <c r="G35" s="10">
        <v>2000000</v>
      </c>
      <c r="H35" s="10">
        <v>2000000</v>
      </c>
      <c r="I35" s="10">
        <v>2000000</v>
      </c>
      <c r="J35" s="10">
        <v>2000000</v>
      </c>
      <c r="K35" s="10">
        <v>2000000</v>
      </c>
      <c r="L35" s="10">
        <v>2000000</v>
      </c>
      <c r="M35" s="10">
        <v>2000000</v>
      </c>
      <c r="N35" s="10">
        <v>2000000</v>
      </c>
      <c r="O35" s="25"/>
      <c r="P35" s="23">
        <f t="shared" si="8"/>
        <v>24000000</v>
      </c>
      <c r="Q35"/>
      <c r="R35" s="23">
        <f>('1er Año'!P35+'2do Año'!P35)</f>
        <v>48000000</v>
      </c>
      <c r="S35"/>
      <c r="T35"/>
    </row>
    <row r="36" spans="1:20" ht="30">
      <c r="A36"/>
      <c r="B36" s="33" t="s">
        <v>44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25"/>
      <c r="P36" s="23">
        <f t="shared" si="8"/>
        <v>0</v>
      </c>
      <c r="Q36"/>
      <c r="R36" s="23">
        <f>('1er Año'!P36+'2do Año'!P36)</f>
        <v>0</v>
      </c>
      <c r="S36"/>
      <c r="T36"/>
    </row>
    <row r="37" spans="1:20" ht="30">
      <c r="A37"/>
      <c r="B37" s="33" t="s">
        <v>46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5"/>
      <c r="P37" s="23">
        <f t="shared" si="8"/>
        <v>0</v>
      </c>
      <c r="Q37"/>
      <c r="R37" s="23">
        <f>('1er Año'!P37+'2do Año'!P37)</f>
        <v>0</v>
      </c>
      <c r="S37"/>
      <c r="T37"/>
    </row>
    <row r="38" spans="1:20" ht="6" customHeight="1" thickBot="1">
      <c r="A38"/>
      <c r="B38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/>
      <c r="R38" s="25"/>
      <c r="S38"/>
      <c r="T38"/>
    </row>
    <row r="39" spans="1:20" ht="16.5" thickTop="1" thickBot="1">
      <c r="A39"/>
      <c r="B39" s="28" t="s">
        <v>153</v>
      </c>
      <c r="C39" s="20">
        <f>SUM(C40:C46)</f>
        <v>730000</v>
      </c>
      <c r="D39" s="20">
        <f t="shared" ref="D39:M39" si="9">SUM(D40:D46)</f>
        <v>730000</v>
      </c>
      <c r="E39" s="20">
        <f t="shared" si="9"/>
        <v>730000</v>
      </c>
      <c r="F39" s="20">
        <f t="shared" si="9"/>
        <v>730000</v>
      </c>
      <c r="G39" s="20">
        <f t="shared" si="9"/>
        <v>730000</v>
      </c>
      <c r="H39" s="20">
        <f t="shared" si="9"/>
        <v>730000</v>
      </c>
      <c r="I39" s="20">
        <f t="shared" si="9"/>
        <v>730000</v>
      </c>
      <c r="J39" s="20">
        <f t="shared" si="9"/>
        <v>730000</v>
      </c>
      <c r="K39" s="20">
        <f t="shared" si="9"/>
        <v>730000</v>
      </c>
      <c r="L39" s="20">
        <f t="shared" si="9"/>
        <v>730000</v>
      </c>
      <c r="M39" s="20">
        <f t="shared" si="9"/>
        <v>730000</v>
      </c>
      <c r="N39" s="20">
        <f>SUM(N40:N46)</f>
        <v>730000</v>
      </c>
      <c r="O39" s="25"/>
      <c r="P39" s="20">
        <f>SUM(C39:N39)</f>
        <v>8760000</v>
      </c>
      <c r="Q39"/>
      <c r="R39" s="20">
        <f>('1er Año'!P39+'2do Año'!P39)</f>
        <v>17520000</v>
      </c>
      <c r="S39"/>
      <c r="T39"/>
    </row>
    <row r="40" spans="1:20" ht="15.75" customHeight="1" thickTop="1">
      <c r="A40"/>
      <c r="B40" s="29" t="s">
        <v>49</v>
      </c>
      <c r="C40" s="12">
        <v>500000</v>
      </c>
      <c r="D40" s="12">
        <v>500000</v>
      </c>
      <c r="E40" s="12">
        <v>500000</v>
      </c>
      <c r="F40" s="12">
        <v>500000</v>
      </c>
      <c r="G40" s="12">
        <v>500000</v>
      </c>
      <c r="H40" s="12">
        <v>500000</v>
      </c>
      <c r="I40" s="12">
        <v>500000</v>
      </c>
      <c r="J40" s="12">
        <v>500000</v>
      </c>
      <c r="K40" s="12">
        <v>500000</v>
      </c>
      <c r="L40" s="12">
        <v>500000</v>
      </c>
      <c r="M40" s="12">
        <v>500000</v>
      </c>
      <c r="N40" s="12">
        <v>500000</v>
      </c>
      <c r="O40" s="25"/>
      <c r="P40" s="23">
        <f t="shared" ref="P40:P46" si="10">SUM(C40:N40)</f>
        <v>6000000</v>
      </c>
      <c r="Q40"/>
      <c r="R40" s="23">
        <f>('1er Año'!P40+'2do Año'!P40)</f>
        <v>12000000</v>
      </c>
      <c r="S40"/>
      <c r="T40"/>
    </row>
    <row r="41" spans="1:20" ht="15.75" customHeight="1">
      <c r="A41"/>
      <c r="B41" s="30" t="s">
        <v>52</v>
      </c>
      <c r="C41" s="10">
        <v>80000</v>
      </c>
      <c r="D41" s="10">
        <v>80000</v>
      </c>
      <c r="E41" s="10">
        <v>80000</v>
      </c>
      <c r="F41" s="10">
        <v>80000</v>
      </c>
      <c r="G41" s="10">
        <v>80000</v>
      </c>
      <c r="H41" s="10">
        <v>80000</v>
      </c>
      <c r="I41" s="10">
        <v>80000</v>
      </c>
      <c r="J41" s="10">
        <v>80000</v>
      </c>
      <c r="K41" s="10">
        <v>80000</v>
      </c>
      <c r="L41" s="10">
        <v>80000</v>
      </c>
      <c r="M41" s="10">
        <v>80000</v>
      </c>
      <c r="N41" s="10">
        <v>80000</v>
      </c>
      <c r="O41" s="25"/>
      <c r="P41" s="23">
        <f t="shared" si="10"/>
        <v>960000</v>
      </c>
      <c r="Q41"/>
      <c r="R41" s="23">
        <f>('1er Año'!P41+'2do Año'!P41)</f>
        <v>1920000</v>
      </c>
      <c r="S41"/>
      <c r="T41"/>
    </row>
    <row r="42" spans="1:20" ht="15.75" customHeight="1">
      <c r="A42"/>
      <c r="B42" s="30" t="s">
        <v>54</v>
      </c>
      <c r="C42" s="10">
        <v>30000</v>
      </c>
      <c r="D42" s="10">
        <v>30000</v>
      </c>
      <c r="E42" s="10">
        <v>30000</v>
      </c>
      <c r="F42" s="10">
        <v>30000</v>
      </c>
      <c r="G42" s="10">
        <v>30000</v>
      </c>
      <c r="H42" s="10">
        <v>30000</v>
      </c>
      <c r="I42" s="10">
        <v>30000</v>
      </c>
      <c r="J42" s="10">
        <v>30000</v>
      </c>
      <c r="K42" s="10">
        <v>30000</v>
      </c>
      <c r="L42" s="10">
        <v>30000</v>
      </c>
      <c r="M42" s="10">
        <v>30000</v>
      </c>
      <c r="N42" s="10">
        <v>30000</v>
      </c>
      <c r="O42" s="25"/>
      <c r="P42" s="23">
        <f t="shared" si="10"/>
        <v>360000</v>
      </c>
      <c r="Q42"/>
      <c r="R42" s="23">
        <f>('1er Año'!P42+'2do Año'!P42)</f>
        <v>720000</v>
      </c>
      <c r="S42"/>
      <c r="T42"/>
    </row>
    <row r="43" spans="1:20" ht="15.75" customHeight="1">
      <c r="A43"/>
      <c r="B43" s="30" t="s">
        <v>56</v>
      </c>
      <c r="C43" s="10">
        <v>50000</v>
      </c>
      <c r="D43" s="10">
        <v>50000</v>
      </c>
      <c r="E43" s="10">
        <v>50000</v>
      </c>
      <c r="F43" s="10">
        <v>50000</v>
      </c>
      <c r="G43" s="10">
        <v>50000</v>
      </c>
      <c r="H43" s="10">
        <v>50000</v>
      </c>
      <c r="I43" s="10">
        <v>50000</v>
      </c>
      <c r="J43" s="10">
        <v>50000</v>
      </c>
      <c r="K43" s="10">
        <v>50000</v>
      </c>
      <c r="L43" s="10">
        <v>50000</v>
      </c>
      <c r="M43" s="10">
        <v>50000</v>
      </c>
      <c r="N43" s="10">
        <v>50000</v>
      </c>
      <c r="O43" s="25"/>
      <c r="P43" s="23">
        <f t="shared" si="10"/>
        <v>600000</v>
      </c>
      <c r="Q43"/>
      <c r="R43" s="23">
        <f>('1er Año'!P43+'2do Año'!P43)</f>
        <v>1200000</v>
      </c>
      <c r="S43"/>
      <c r="T43"/>
    </row>
    <row r="44" spans="1:20" ht="15.75" customHeight="1">
      <c r="A44"/>
      <c r="B44" s="30" t="s">
        <v>58</v>
      </c>
      <c r="C44" s="10">
        <v>70000</v>
      </c>
      <c r="D44" s="10">
        <v>70000</v>
      </c>
      <c r="E44" s="10">
        <v>70000</v>
      </c>
      <c r="F44" s="10">
        <v>70000</v>
      </c>
      <c r="G44" s="10">
        <v>70000</v>
      </c>
      <c r="H44" s="10">
        <v>70000</v>
      </c>
      <c r="I44" s="10">
        <v>70000</v>
      </c>
      <c r="J44" s="10">
        <v>70000</v>
      </c>
      <c r="K44" s="10">
        <v>70000</v>
      </c>
      <c r="L44" s="10">
        <v>70000</v>
      </c>
      <c r="M44" s="10">
        <v>70000</v>
      </c>
      <c r="N44" s="10">
        <v>70000</v>
      </c>
      <c r="O44" s="25"/>
      <c r="P44" s="23">
        <f t="shared" si="10"/>
        <v>840000</v>
      </c>
      <c r="Q44"/>
      <c r="R44" s="23">
        <f>('1er Año'!P44+'2do Año'!P44)</f>
        <v>1680000</v>
      </c>
      <c r="S44"/>
      <c r="T44"/>
    </row>
    <row r="45" spans="1:20" ht="15.75" customHeight="1">
      <c r="A45"/>
      <c r="B45" s="30" t="s">
        <v>60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25"/>
      <c r="P45" s="23">
        <f t="shared" si="10"/>
        <v>0</v>
      </c>
      <c r="Q45"/>
      <c r="R45" s="23">
        <f>('1er Año'!P45+'2do Año'!P45)</f>
        <v>0</v>
      </c>
      <c r="S45"/>
      <c r="T45"/>
    </row>
    <row r="46" spans="1:20" ht="15.75" customHeight="1">
      <c r="A46"/>
      <c r="B46" s="30" t="s">
        <v>62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25"/>
      <c r="P46" s="23">
        <f t="shared" si="10"/>
        <v>0</v>
      </c>
      <c r="Q46"/>
      <c r="R46" s="23">
        <f>('1er Año'!P46+'2do Año'!P46)</f>
        <v>0</v>
      </c>
      <c r="S46"/>
      <c r="T46"/>
    </row>
    <row r="47" spans="1:20" ht="6" customHeight="1" thickBot="1">
      <c r="A47"/>
      <c r="B47" s="3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/>
      <c r="R47" s="25"/>
      <c r="S47"/>
      <c r="T47"/>
    </row>
    <row r="48" spans="1:20" ht="16.5" thickTop="1" thickBot="1">
      <c r="A48"/>
      <c r="B48" s="28" t="s">
        <v>154</v>
      </c>
      <c r="C48" s="20">
        <f>SUM(C49:C55)</f>
        <v>580000</v>
      </c>
      <c r="D48" s="20">
        <f t="shared" ref="D48:M48" si="11">SUM(D49:D55)</f>
        <v>580000</v>
      </c>
      <c r="E48" s="20">
        <f t="shared" si="11"/>
        <v>580000</v>
      </c>
      <c r="F48" s="20">
        <f t="shared" si="11"/>
        <v>580000</v>
      </c>
      <c r="G48" s="20">
        <f t="shared" si="11"/>
        <v>580000</v>
      </c>
      <c r="H48" s="20">
        <f t="shared" si="11"/>
        <v>580000</v>
      </c>
      <c r="I48" s="20">
        <f t="shared" si="11"/>
        <v>580000</v>
      </c>
      <c r="J48" s="20">
        <f t="shared" si="11"/>
        <v>580000</v>
      </c>
      <c r="K48" s="20">
        <f t="shared" si="11"/>
        <v>580000</v>
      </c>
      <c r="L48" s="20">
        <f t="shared" si="11"/>
        <v>580000</v>
      </c>
      <c r="M48" s="20">
        <f t="shared" si="11"/>
        <v>580000</v>
      </c>
      <c r="N48" s="20">
        <f>SUM(N49:N55)</f>
        <v>580000</v>
      </c>
      <c r="O48" s="25"/>
      <c r="P48" s="20">
        <f>SUM(C48:N48)</f>
        <v>6960000</v>
      </c>
      <c r="Q48"/>
      <c r="R48" s="20">
        <f>('1er Año'!P48+'2do Año'!P48)</f>
        <v>13920000</v>
      </c>
      <c r="S48"/>
      <c r="T48"/>
    </row>
    <row r="49" spans="1:20" ht="15.75" customHeight="1" thickTop="1">
      <c r="A49"/>
      <c r="B49" s="32" t="s">
        <v>65</v>
      </c>
      <c r="C49" s="9">
        <v>125000</v>
      </c>
      <c r="D49" s="9">
        <v>125000</v>
      </c>
      <c r="E49" s="9">
        <v>125000</v>
      </c>
      <c r="F49" s="9">
        <v>125000</v>
      </c>
      <c r="G49" s="9">
        <v>125000</v>
      </c>
      <c r="H49" s="9">
        <v>125000</v>
      </c>
      <c r="I49" s="9">
        <v>125000</v>
      </c>
      <c r="J49" s="9">
        <v>125000</v>
      </c>
      <c r="K49" s="9">
        <v>125000</v>
      </c>
      <c r="L49" s="9">
        <v>125000</v>
      </c>
      <c r="M49" s="9">
        <v>125000</v>
      </c>
      <c r="N49" s="9">
        <v>125000</v>
      </c>
      <c r="O49" s="25"/>
      <c r="P49" s="23">
        <f t="shared" ref="P49:P55" si="12">SUM(C49:N49)</f>
        <v>1500000</v>
      </c>
      <c r="Q49"/>
      <c r="R49" s="23">
        <f>('1er Año'!P49+'2do Año'!P49)</f>
        <v>3000000</v>
      </c>
      <c r="S49"/>
      <c r="T49"/>
    </row>
    <row r="50" spans="1:20" ht="15.75" customHeight="1">
      <c r="A50"/>
      <c r="B50" s="30" t="s">
        <v>68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25"/>
      <c r="P50" s="23">
        <f t="shared" si="12"/>
        <v>0</v>
      </c>
      <c r="Q50"/>
      <c r="R50" s="23">
        <f>('1er Año'!P50+'2do Año'!P50)</f>
        <v>0</v>
      </c>
      <c r="S50"/>
      <c r="T50"/>
    </row>
    <row r="51" spans="1:20" ht="15.75" customHeight="1">
      <c r="A51"/>
      <c r="B51" s="30" t="s">
        <v>70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26"/>
      <c r="P51" s="23">
        <f t="shared" si="12"/>
        <v>0</v>
      </c>
      <c r="Q51"/>
      <c r="R51" s="23">
        <f>('1er Año'!P51+'2do Año'!P51)</f>
        <v>0</v>
      </c>
      <c r="S51"/>
      <c r="T51"/>
    </row>
    <row r="52" spans="1:20" ht="15.75" customHeight="1">
      <c r="A52"/>
      <c r="B52" s="30" t="s">
        <v>72</v>
      </c>
      <c r="C52" s="10">
        <v>210000</v>
      </c>
      <c r="D52" s="10">
        <v>210000</v>
      </c>
      <c r="E52" s="10">
        <v>210000</v>
      </c>
      <c r="F52" s="10">
        <v>210000</v>
      </c>
      <c r="G52" s="10">
        <v>210000</v>
      </c>
      <c r="H52" s="10">
        <v>210000</v>
      </c>
      <c r="I52" s="10">
        <v>210000</v>
      </c>
      <c r="J52" s="10">
        <v>210000</v>
      </c>
      <c r="K52" s="10">
        <v>210000</v>
      </c>
      <c r="L52" s="10">
        <v>210000</v>
      </c>
      <c r="M52" s="10">
        <v>210000</v>
      </c>
      <c r="N52" s="10">
        <v>210000</v>
      </c>
      <c r="O52" s="25"/>
      <c r="P52" s="23">
        <f t="shared" si="12"/>
        <v>2520000</v>
      </c>
      <c r="Q52"/>
      <c r="R52" s="23">
        <f>('1er Año'!P52+'2do Año'!P52)</f>
        <v>5040000</v>
      </c>
      <c r="S52"/>
      <c r="T52"/>
    </row>
    <row r="53" spans="1:20" ht="15.75" customHeight="1">
      <c r="A53"/>
      <c r="B53" s="30" t="s">
        <v>74</v>
      </c>
      <c r="C53" s="10">
        <v>25000</v>
      </c>
      <c r="D53" s="10">
        <v>25000</v>
      </c>
      <c r="E53" s="10">
        <v>25000</v>
      </c>
      <c r="F53" s="10">
        <v>25000</v>
      </c>
      <c r="G53" s="10">
        <v>25000</v>
      </c>
      <c r="H53" s="10">
        <v>25000</v>
      </c>
      <c r="I53" s="10">
        <v>25000</v>
      </c>
      <c r="J53" s="10">
        <v>25000</v>
      </c>
      <c r="K53" s="10">
        <v>25000</v>
      </c>
      <c r="L53" s="10">
        <v>25000</v>
      </c>
      <c r="M53" s="10">
        <v>25000</v>
      </c>
      <c r="N53" s="10">
        <v>25000</v>
      </c>
      <c r="O53" s="25"/>
      <c r="P53" s="23">
        <f t="shared" si="12"/>
        <v>300000</v>
      </c>
      <c r="Q53"/>
      <c r="R53" s="23">
        <f>('1er Año'!P53+'2do Año'!P53)</f>
        <v>600000</v>
      </c>
      <c r="S53"/>
      <c r="T53"/>
    </row>
    <row r="54" spans="1:20" ht="15.75" customHeight="1">
      <c r="A54"/>
      <c r="B54" s="30" t="s">
        <v>76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25"/>
      <c r="P54" s="23">
        <f t="shared" si="12"/>
        <v>0</v>
      </c>
      <c r="Q54"/>
      <c r="R54" s="23">
        <f>('1er Año'!P54+'2do Año'!P54)</f>
        <v>0</v>
      </c>
      <c r="S54"/>
      <c r="T54"/>
    </row>
    <row r="55" spans="1:20" ht="15.75" customHeight="1">
      <c r="A55"/>
      <c r="B55" s="30" t="s">
        <v>78</v>
      </c>
      <c r="C55" s="10">
        <v>220000</v>
      </c>
      <c r="D55" s="10">
        <v>220000</v>
      </c>
      <c r="E55" s="10">
        <v>220000</v>
      </c>
      <c r="F55" s="10">
        <v>220000</v>
      </c>
      <c r="G55" s="10">
        <v>220000</v>
      </c>
      <c r="H55" s="10">
        <v>220000</v>
      </c>
      <c r="I55" s="10">
        <v>220000</v>
      </c>
      <c r="J55" s="10">
        <v>220000</v>
      </c>
      <c r="K55" s="10">
        <v>220000</v>
      </c>
      <c r="L55" s="10">
        <v>220000</v>
      </c>
      <c r="M55" s="10">
        <v>220000</v>
      </c>
      <c r="N55" s="10">
        <v>220000</v>
      </c>
      <c r="O55" s="25"/>
      <c r="P55" s="23">
        <f t="shared" si="12"/>
        <v>2640000</v>
      </c>
      <c r="Q55"/>
      <c r="R55" s="23">
        <f>('1er Año'!P55+'2do Año'!P55)</f>
        <v>5280000</v>
      </c>
      <c r="S55"/>
      <c r="T55"/>
    </row>
    <row r="56" spans="1:20" ht="6" customHeight="1" thickBot="1">
      <c r="A56"/>
      <c r="B56" s="31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5"/>
      <c r="Q56"/>
      <c r="R56" s="25"/>
      <c r="S56"/>
      <c r="T56"/>
    </row>
    <row r="57" spans="1:20" ht="16.5" thickTop="1" thickBot="1">
      <c r="A57"/>
      <c r="B57" s="28" t="s">
        <v>80</v>
      </c>
      <c r="C57" s="20">
        <f>SUM(C58:C65)</f>
        <v>1535000</v>
      </c>
      <c r="D57" s="20">
        <f t="shared" ref="D57:M57" si="13">SUM(D58:D65)</f>
        <v>1535000</v>
      </c>
      <c r="E57" s="20">
        <f t="shared" si="13"/>
        <v>1535000</v>
      </c>
      <c r="F57" s="20">
        <f t="shared" si="13"/>
        <v>1535000</v>
      </c>
      <c r="G57" s="20">
        <f t="shared" si="13"/>
        <v>1535000</v>
      </c>
      <c r="H57" s="20">
        <f t="shared" si="13"/>
        <v>1535000</v>
      </c>
      <c r="I57" s="20">
        <f t="shared" si="13"/>
        <v>1535000</v>
      </c>
      <c r="J57" s="20">
        <f t="shared" si="13"/>
        <v>1535000</v>
      </c>
      <c r="K57" s="20">
        <f t="shared" si="13"/>
        <v>1535000</v>
      </c>
      <c r="L57" s="20">
        <f t="shared" si="13"/>
        <v>1535000</v>
      </c>
      <c r="M57" s="20">
        <f t="shared" si="13"/>
        <v>1535000</v>
      </c>
      <c r="N57" s="20">
        <f>SUM(N58:N65)</f>
        <v>1535000</v>
      </c>
      <c r="O57" s="25"/>
      <c r="P57" s="20">
        <f>SUM(C57:N57)</f>
        <v>18420000</v>
      </c>
      <c r="Q57"/>
      <c r="R57" s="20">
        <f>('1er Año'!P57+'2do Año'!P57)</f>
        <v>36840000</v>
      </c>
      <c r="S57"/>
      <c r="T57"/>
    </row>
    <row r="58" spans="1:20" ht="15.75" thickTop="1">
      <c r="A58"/>
      <c r="B58" s="29" t="s">
        <v>81</v>
      </c>
      <c r="C58" s="9">
        <v>1200000</v>
      </c>
      <c r="D58" s="9">
        <v>1200000</v>
      </c>
      <c r="E58" s="9">
        <v>1200000</v>
      </c>
      <c r="F58" s="9">
        <v>1200000</v>
      </c>
      <c r="G58" s="9">
        <v>1200000</v>
      </c>
      <c r="H58" s="9">
        <v>1200000</v>
      </c>
      <c r="I58" s="9">
        <v>1200000</v>
      </c>
      <c r="J58" s="9">
        <v>1200000</v>
      </c>
      <c r="K58" s="9">
        <v>1200000</v>
      </c>
      <c r="L58" s="9">
        <v>1200000</v>
      </c>
      <c r="M58" s="9">
        <v>1200000</v>
      </c>
      <c r="N58" s="9">
        <v>1200000</v>
      </c>
      <c r="O58" s="25"/>
      <c r="P58" s="23">
        <f t="shared" ref="P58:P65" si="14">SUM(C58:N58)</f>
        <v>14400000</v>
      </c>
      <c r="Q58"/>
      <c r="R58" s="23">
        <f>('1er Año'!P58+'2do Año'!P58)</f>
        <v>28800000</v>
      </c>
      <c r="S58"/>
      <c r="T58"/>
    </row>
    <row r="59" spans="1:20">
      <c r="A59"/>
      <c r="B59" s="30" t="s">
        <v>84</v>
      </c>
      <c r="C59" s="10">
        <v>130000</v>
      </c>
      <c r="D59" s="10">
        <v>130000</v>
      </c>
      <c r="E59" s="10">
        <v>130000</v>
      </c>
      <c r="F59" s="10">
        <v>130000</v>
      </c>
      <c r="G59" s="10">
        <v>130000</v>
      </c>
      <c r="H59" s="10">
        <v>130000</v>
      </c>
      <c r="I59" s="10">
        <v>130000</v>
      </c>
      <c r="J59" s="10">
        <v>130000</v>
      </c>
      <c r="K59" s="10">
        <v>130000</v>
      </c>
      <c r="L59" s="10">
        <v>130000</v>
      </c>
      <c r="M59" s="10">
        <v>130000</v>
      </c>
      <c r="N59" s="10">
        <v>130000</v>
      </c>
      <c r="O59" s="25"/>
      <c r="P59" s="23">
        <f t="shared" si="14"/>
        <v>1560000</v>
      </c>
      <c r="Q59"/>
      <c r="R59" s="23">
        <f>('1er Año'!P59+'2do Año'!P59)</f>
        <v>3120000</v>
      </c>
      <c r="S59"/>
      <c r="T59"/>
    </row>
    <row r="60" spans="1:20">
      <c r="A60"/>
      <c r="B60" s="30" t="s">
        <v>86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25"/>
      <c r="P60" s="23">
        <f t="shared" si="14"/>
        <v>0</v>
      </c>
      <c r="Q60"/>
      <c r="R60" s="23">
        <f>('1er Año'!P60+'2do Año'!P60)</f>
        <v>0</v>
      </c>
      <c r="S60"/>
      <c r="T60"/>
    </row>
    <row r="61" spans="1:20" ht="30">
      <c r="A61"/>
      <c r="B61" s="33" t="s">
        <v>88</v>
      </c>
      <c r="C61" s="10">
        <v>10000</v>
      </c>
      <c r="D61" s="10">
        <v>10000</v>
      </c>
      <c r="E61" s="10">
        <v>10000</v>
      </c>
      <c r="F61" s="10">
        <v>10000</v>
      </c>
      <c r="G61" s="10">
        <v>10000</v>
      </c>
      <c r="H61" s="10">
        <v>10000</v>
      </c>
      <c r="I61" s="10">
        <v>10000</v>
      </c>
      <c r="J61" s="10">
        <v>10000</v>
      </c>
      <c r="K61" s="10">
        <v>10000</v>
      </c>
      <c r="L61" s="10">
        <v>10000</v>
      </c>
      <c r="M61" s="10">
        <v>10000</v>
      </c>
      <c r="N61" s="10">
        <v>10000</v>
      </c>
      <c r="O61" s="25"/>
      <c r="P61" s="23">
        <f t="shared" si="14"/>
        <v>120000</v>
      </c>
      <c r="Q61"/>
      <c r="R61" s="23">
        <f>('1er Año'!P61+'2do Año'!P61)</f>
        <v>240000</v>
      </c>
      <c r="S61"/>
      <c r="T61"/>
    </row>
    <row r="62" spans="1:20" ht="15.75" customHeight="1">
      <c r="A62"/>
      <c r="B62" s="30" t="s">
        <v>90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25"/>
      <c r="P62" s="23">
        <f t="shared" si="14"/>
        <v>0</v>
      </c>
      <c r="Q62"/>
      <c r="R62" s="23">
        <f>('1er Año'!P62+'2do Año'!P62)</f>
        <v>0</v>
      </c>
      <c r="S62"/>
      <c r="T62"/>
    </row>
    <row r="63" spans="1:20" ht="15.75" customHeight="1">
      <c r="A63"/>
      <c r="B63" s="30" t="s">
        <v>92</v>
      </c>
      <c r="C63" s="10">
        <v>195000</v>
      </c>
      <c r="D63" s="10">
        <v>195000</v>
      </c>
      <c r="E63" s="10">
        <v>195000</v>
      </c>
      <c r="F63" s="10">
        <v>195000</v>
      </c>
      <c r="G63" s="10">
        <v>195000</v>
      </c>
      <c r="H63" s="10">
        <v>195000</v>
      </c>
      <c r="I63" s="10">
        <v>195000</v>
      </c>
      <c r="J63" s="10">
        <v>195000</v>
      </c>
      <c r="K63" s="10">
        <v>195000</v>
      </c>
      <c r="L63" s="10">
        <v>195000</v>
      </c>
      <c r="M63" s="10">
        <v>195000</v>
      </c>
      <c r="N63" s="10">
        <v>195000</v>
      </c>
      <c r="O63" s="26"/>
      <c r="P63" s="23">
        <f t="shared" si="14"/>
        <v>2340000</v>
      </c>
      <c r="Q63"/>
      <c r="R63" s="23">
        <f>('1er Año'!P63+'2do Año'!P63)</f>
        <v>4680000</v>
      </c>
      <c r="S63"/>
      <c r="T63"/>
    </row>
    <row r="64" spans="1:20" ht="15.75" customHeight="1">
      <c r="A64"/>
      <c r="B64" s="30" t="s">
        <v>94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5"/>
      <c r="P64" s="23">
        <f t="shared" si="14"/>
        <v>0</v>
      </c>
      <c r="Q64"/>
      <c r="R64" s="23">
        <f>('1er Año'!P64+'2do Año'!P64)</f>
        <v>0</v>
      </c>
      <c r="S64"/>
      <c r="T64"/>
    </row>
    <row r="65" spans="1:20" ht="15.75" customHeight="1">
      <c r="A65"/>
      <c r="B65" s="30" t="s">
        <v>96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5"/>
      <c r="P65" s="23">
        <f t="shared" si="14"/>
        <v>0</v>
      </c>
      <c r="Q65"/>
      <c r="R65" s="23">
        <f>('1er Año'!P65+'2do Año'!P65)</f>
        <v>0</v>
      </c>
      <c r="S65"/>
      <c r="T65"/>
    </row>
    <row r="66" spans="1:20" ht="6" customHeight="1" thickBot="1">
      <c r="A66"/>
      <c r="B66" s="31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  <c r="P66" s="25"/>
      <c r="Q66"/>
      <c r="R66" s="25"/>
      <c r="S66"/>
      <c r="T66"/>
    </row>
    <row r="67" spans="1:20" ht="16.5" thickTop="1" thickBot="1">
      <c r="A67"/>
      <c r="B67" s="28" t="s">
        <v>98</v>
      </c>
      <c r="C67" s="20">
        <f>SUM(C68:C70)</f>
        <v>178000</v>
      </c>
      <c r="D67" s="20">
        <f t="shared" ref="D67:M67" si="15">SUM(D68:D70)</f>
        <v>178000</v>
      </c>
      <c r="E67" s="20">
        <f t="shared" si="15"/>
        <v>178000</v>
      </c>
      <c r="F67" s="20">
        <f>SUM(F68:F70)</f>
        <v>178000</v>
      </c>
      <c r="G67" s="20">
        <f t="shared" si="15"/>
        <v>178000</v>
      </c>
      <c r="H67" s="20">
        <f t="shared" si="15"/>
        <v>178000</v>
      </c>
      <c r="I67" s="20">
        <f t="shared" si="15"/>
        <v>178000</v>
      </c>
      <c r="J67" s="20">
        <f t="shared" si="15"/>
        <v>178000</v>
      </c>
      <c r="K67" s="20">
        <f t="shared" si="15"/>
        <v>178000</v>
      </c>
      <c r="L67" s="20">
        <f t="shared" si="15"/>
        <v>178000</v>
      </c>
      <c r="M67" s="20">
        <f t="shared" si="15"/>
        <v>178000</v>
      </c>
      <c r="N67" s="20">
        <f>SUM(N68:N70)</f>
        <v>178000</v>
      </c>
      <c r="O67" s="26"/>
      <c r="P67" s="20">
        <f>SUM(C67:N67)</f>
        <v>2136000</v>
      </c>
      <c r="Q67"/>
      <c r="R67" s="20">
        <f>('1er Año'!P67+'2do Año'!P67)</f>
        <v>4272000</v>
      </c>
      <c r="S67"/>
      <c r="T67"/>
    </row>
    <row r="68" spans="1:20" ht="15.75" customHeight="1" thickTop="1">
      <c r="A68"/>
      <c r="B68" s="34" t="s">
        <v>99</v>
      </c>
      <c r="C68" s="11">
        <v>170000</v>
      </c>
      <c r="D68" s="11">
        <v>170000</v>
      </c>
      <c r="E68" s="11">
        <v>170000</v>
      </c>
      <c r="F68" s="11">
        <v>170000</v>
      </c>
      <c r="G68" s="11">
        <v>170000</v>
      </c>
      <c r="H68" s="11">
        <v>170000</v>
      </c>
      <c r="I68" s="11">
        <v>170000</v>
      </c>
      <c r="J68" s="11">
        <v>170000</v>
      </c>
      <c r="K68" s="11">
        <v>170000</v>
      </c>
      <c r="L68" s="11">
        <v>170000</v>
      </c>
      <c r="M68" s="11">
        <v>170000</v>
      </c>
      <c r="N68" s="11">
        <v>170000</v>
      </c>
      <c r="O68" s="26"/>
      <c r="P68" s="23">
        <f t="shared" ref="P68:P70" si="16">SUM(C68:N68)</f>
        <v>2040000</v>
      </c>
      <c r="Q68"/>
      <c r="R68" s="23">
        <f>('1er Año'!P68+'2do Año'!P68)</f>
        <v>4080000</v>
      </c>
      <c r="S68"/>
      <c r="T68"/>
    </row>
    <row r="69" spans="1:20" ht="15.75" customHeight="1">
      <c r="A69"/>
      <c r="B69" s="30" t="s">
        <v>102</v>
      </c>
      <c r="C69" s="10">
        <v>8000</v>
      </c>
      <c r="D69" s="10">
        <v>8000</v>
      </c>
      <c r="E69" s="10">
        <v>8000</v>
      </c>
      <c r="F69" s="10">
        <v>8000</v>
      </c>
      <c r="G69" s="10">
        <v>8000</v>
      </c>
      <c r="H69" s="10">
        <v>8000</v>
      </c>
      <c r="I69" s="10">
        <v>8000</v>
      </c>
      <c r="J69" s="10">
        <v>8000</v>
      </c>
      <c r="K69" s="10">
        <v>8000</v>
      </c>
      <c r="L69" s="10">
        <v>8000</v>
      </c>
      <c r="M69" s="10">
        <v>8000</v>
      </c>
      <c r="N69" s="10">
        <v>8000</v>
      </c>
      <c r="O69" s="26"/>
      <c r="P69" s="23">
        <f t="shared" si="16"/>
        <v>96000</v>
      </c>
      <c r="Q69"/>
      <c r="R69" s="23">
        <f>('1er Año'!P69+'2do Año'!P69)</f>
        <v>192000</v>
      </c>
      <c r="S69"/>
      <c r="T69"/>
    </row>
    <row r="70" spans="1:20" ht="15.75" customHeight="1">
      <c r="A70"/>
      <c r="B70" s="33" t="s">
        <v>104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26"/>
      <c r="P70" s="23">
        <f t="shared" si="16"/>
        <v>0</v>
      </c>
      <c r="Q70"/>
      <c r="R70" s="23">
        <f>('1er Año'!P70+'2do Año'!P70)</f>
        <v>0</v>
      </c>
      <c r="S70"/>
      <c r="T70"/>
    </row>
    <row r="71" spans="1:20" ht="6" customHeight="1" thickBot="1">
      <c r="A71"/>
      <c r="B71" s="31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5"/>
      <c r="Q71"/>
      <c r="R71" s="25"/>
      <c r="S71"/>
      <c r="T71"/>
    </row>
    <row r="72" spans="1:20" ht="16.5" thickTop="1" thickBot="1">
      <c r="A72"/>
      <c r="B72" s="28" t="s">
        <v>155</v>
      </c>
      <c r="C72" s="20">
        <f>SUM(C73)</f>
        <v>62833</v>
      </c>
      <c r="D72" s="20">
        <f t="shared" ref="D72:N72" si="17">SUM(D73)</f>
        <v>62833</v>
      </c>
      <c r="E72" s="20">
        <f t="shared" si="17"/>
        <v>62833</v>
      </c>
      <c r="F72" s="20">
        <f t="shared" si="17"/>
        <v>62833</v>
      </c>
      <c r="G72" s="20">
        <f t="shared" si="17"/>
        <v>62833</v>
      </c>
      <c r="H72" s="20">
        <f t="shared" si="17"/>
        <v>62833</v>
      </c>
      <c r="I72" s="20">
        <f t="shared" si="17"/>
        <v>62833</v>
      </c>
      <c r="J72" s="20">
        <f t="shared" si="17"/>
        <v>62833</v>
      </c>
      <c r="K72" s="20">
        <f t="shared" si="17"/>
        <v>62833</v>
      </c>
      <c r="L72" s="20">
        <f t="shared" si="17"/>
        <v>62833</v>
      </c>
      <c r="M72" s="20">
        <f t="shared" si="17"/>
        <v>62833</v>
      </c>
      <c r="N72" s="20">
        <f t="shared" si="17"/>
        <v>62833</v>
      </c>
      <c r="O72" s="26"/>
      <c r="P72" s="20">
        <f>SUM(C72:N72)</f>
        <v>753996</v>
      </c>
      <c r="Q72"/>
      <c r="R72" s="20">
        <f>('1er Año'!P72+'2do Año'!P72)</f>
        <v>1507992</v>
      </c>
      <c r="S72"/>
      <c r="T72"/>
    </row>
    <row r="73" spans="1:20" ht="15.75" customHeight="1" thickTop="1">
      <c r="A73"/>
      <c r="B73" s="34" t="s">
        <v>156</v>
      </c>
      <c r="C73" s="11">
        <v>62833</v>
      </c>
      <c r="D73" s="11">
        <v>62833</v>
      </c>
      <c r="E73" s="11">
        <v>62833</v>
      </c>
      <c r="F73" s="11">
        <v>62833</v>
      </c>
      <c r="G73" s="11">
        <v>62833</v>
      </c>
      <c r="H73" s="11">
        <v>62833</v>
      </c>
      <c r="I73" s="11">
        <v>62833</v>
      </c>
      <c r="J73" s="11">
        <v>62833</v>
      </c>
      <c r="K73" s="11">
        <v>62833</v>
      </c>
      <c r="L73" s="11">
        <v>62833</v>
      </c>
      <c r="M73" s="11">
        <v>62833</v>
      </c>
      <c r="N73" s="11">
        <v>62833</v>
      </c>
      <c r="O73" s="26"/>
      <c r="P73" s="23">
        <f t="shared" ref="P73" si="18">SUM(C73:N73)</f>
        <v>753996</v>
      </c>
      <c r="Q73"/>
      <c r="R73" s="23">
        <f>('1er Año'!P73+'2do Año'!P73)</f>
        <v>1507992</v>
      </c>
      <c r="S73"/>
      <c r="T73"/>
    </row>
    <row r="74" spans="1:20" ht="6" customHeight="1" thickBot="1">
      <c r="A74"/>
      <c r="B74" s="31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5"/>
      <c r="Q74"/>
      <c r="R74"/>
      <c r="S74"/>
      <c r="T74"/>
    </row>
    <row r="75" spans="1:20" ht="16.5" thickTop="1" thickBot="1">
      <c r="A75"/>
      <c r="B75" s="28" t="s">
        <v>110</v>
      </c>
      <c r="C75" s="20">
        <f t="shared" ref="C75:N75" si="19">SUM(C76:C76)</f>
        <v>55000</v>
      </c>
      <c r="D75" s="20">
        <f t="shared" si="19"/>
        <v>55000</v>
      </c>
      <c r="E75" s="20">
        <f t="shared" si="19"/>
        <v>55000</v>
      </c>
      <c r="F75" s="20">
        <f t="shared" si="19"/>
        <v>55000</v>
      </c>
      <c r="G75" s="20">
        <f t="shared" si="19"/>
        <v>55000</v>
      </c>
      <c r="H75" s="20">
        <f t="shared" si="19"/>
        <v>55000</v>
      </c>
      <c r="I75" s="20">
        <f t="shared" si="19"/>
        <v>55000</v>
      </c>
      <c r="J75" s="20">
        <f t="shared" si="19"/>
        <v>55000</v>
      </c>
      <c r="K75" s="20">
        <f t="shared" si="19"/>
        <v>55000</v>
      </c>
      <c r="L75" s="20">
        <f t="shared" si="19"/>
        <v>55000</v>
      </c>
      <c r="M75" s="20">
        <f t="shared" si="19"/>
        <v>55000</v>
      </c>
      <c r="N75" s="20">
        <f t="shared" si="19"/>
        <v>55000</v>
      </c>
      <c r="O75" s="26"/>
      <c r="P75" s="20">
        <f>SUM(C75:N75)</f>
        <v>660000</v>
      </c>
      <c r="Q75"/>
      <c r="R75" s="20">
        <f>('1er Año'!P75+'2do Año'!P75)</f>
        <v>1320000</v>
      </c>
      <c r="S75"/>
      <c r="T75"/>
    </row>
    <row r="76" spans="1:20" ht="30.75" thickTop="1">
      <c r="A76"/>
      <c r="B76" s="49" t="s">
        <v>111</v>
      </c>
      <c r="C76" s="9">
        <v>55000</v>
      </c>
      <c r="D76" s="9">
        <v>55000</v>
      </c>
      <c r="E76" s="9">
        <v>55000</v>
      </c>
      <c r="F76" s="9">
        <v>55000</v>
      </c>
      <c r="G76" s="9">
        <v>55000</v>
      </c>
      <c r="H76" s="9">
        <v>55000</v>
      </c>
      <c r="I76" s="9">
        <v>55000</v>
      </c>
      <c r="J76" s="9">
        <v>55000</v>
      </c>
      <c r="K76" s="9">
        <v>55000</v>
      </c>
      <c r="L76" s="9">
        <v>55000</v>
      </c>
      <c r="M76" s="9">
        <v>55000</v>
      </c>
      <c r="N76" s="9">
        <v>55000</v>
      </c>
      <c r="O76" s="26"/>
      <c r="P76" s="23">
        <f t="shared" ref="P76" si="20">SUM(C76:N76)</f>
        <v>660000</v>
      </c>
      <c r="Q76"/>
      <c r="R76" s="23">
        <f>('1er Año'!P76+'2do Año'!P76)</f>
        <v>1320000</v>
      </c>
      <c r="S76"/>
      <c r="T76"/>
    </row>
    <row r="77" spans="1:20" ht="6" customHeight="1" thickBot="1">
      <c r="A77"/>
      <c r="B77" s="32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/>
      <c r="R77" s="25"/>
      <c r="S77"/>
      <c r="T77"/>
    </row>
    <row r="78" spans="1:20" ht="16.5" thickTop="1" thickBot="1">
      <c r="A78"/>
      <c r="B78" s="28" t="s">
        <v>114</v>
      </c>
      <c r="C78" s="20">
        <f>SUM(C79)</f>
        <v>0</v>
      </c>
      <c r="D78" s="20">
        <f t="shared" ref="D78:M78" si="21">SUM(D79)</f>
        <v>0</v>
      </c>
      <c r="E78" s="20">
        <f t="shared" si="21"/>
        <v>0</v>
      </c>
      <c r="F78" s="20">
        <f t="shared" si="21"/>
        <v>0</v>
      </c>
      <c r="G78" s="20">
        <f t="shared" si="21"/>
        <v>0</v>
      </c>
      <c r="H78" s="20">
        <f t="shared" si="21"/>
        <v>0</v>
      </c>
      <c r="I78" s="20">
        <f t="shared" si="21"/>
        <v>0</v>
      </c>
      <c r="J78" s="20">
        <f t="shared" si="21"/>
        <v>0</v>
      </c>
      <c r="K78" s="20">
        <f t="shared" si="21"/>
        <v>0</v>
      </c>
      <c r="L78" s="20">
        <f t="shared" si="21"/>
        <v>0</v>
      </c>
      <c r="M78" s="20">
        <f t="shared" si="21"/>
        <v>0</v>
      </c>
      <c r="N78" s="20">
        <f>SUM(N79)</f>
        <v>0</v>
      </c>
      <c r="O78" s="25"/>
      <c r="P78" s="20">
        <f>SUM(C78:N78)</f>
        <v>0</v>
      </c>
      <c r="Q78"/>
      <c r="R78" s="20">
        <f>('1er Año'!P78+'2do Año'!P78)</f>
        <v>0</v>
      </c>
      <c r="S78"/>
      <c r="T78"/>
    </row>
    <row r="79" spans="1:20" ht="15.75" customHeight="1" thickTop="1">
      <c r="A79"/>
      <c r="B79" s="34" t="s">
        <v>115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26"/>
      <c r="P79" s="23">
        <f t="shared" ref="P79" si="22">SUM(C79:N79)</f>
        <v>0</v>
      </c>
      <c r="Q79"/>
      <c r="R79" s="23">
        <f>('1er Año'!P79+'2do Año'!P79)</f>
        <v>0</v>
      </c>
      <c r="S79"/>
      <c r="T79"/>
    </row>
    <row r="80" spans="1:20" ht="6" customHeight="1" thickBot="1">
      <c r="A80"/>
      <c r="B80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/>
      <c r="R80"/>
      <c r="S80"/>
      <c r="T80"/>
    </row>
    <row r="81" spans="1:20" ht="19.899999999999999" customHeight="1" thickTop="1" thickBot="1">
      <c r="A81"/>
      <c r="B81" s="47" t="s">
        <v>157</v>
      </c>
      <c r="C81" s="48">
        <f>('1er Año'!P81+C10-C14)</f>
        <v>0</v>
      </c>
      <c r="D81" s="48">
        <f t="shared" ref="D81:N81" si="23">(C81+D10-D14)</f>
        <v>0</v>
      </c>
      <c r="E81" s="48">
        <f t="shared" si="23"/>
        <v>0</v>
      </c>
      <c r="F81" s="48">
        <f t="shared" si="23"/>
        <v>0</v>
      </c>
      <c r="G81" s="48">
        <f t="shared" si="23"/>
        <v>0</v>
      </c>
      <c r="H81" s="48">
        <f t="shared" si="23"/>
        <v>0</v>
      </c>
      <c r="I81" s="48">
        <f t="shared" si="23"/>
        <v>0</v>
      </c>
      <c r="J81" s="48">
        <f t="shared" si="23"/>
        <v>0</v>
      </c>
      <c r="K81" s="48">
        <f t="shared" si="23"/>
        <v>0</v>
      </c>
      <c r="L81" s="48">
        <f t="shared" si="23"/>
        <v>0</v>
      </c>
      <c r="M81" s="48">
        <f t="shared" si="23"/>
        <v>0</v>
      </c>
      <c r="N81" s="48">
        <f t="shared" si="23"/>
        <v>0</v>
      </c>
      <c r="O81" s="26"/>
      <c r="P81" s="48">
        <f>(P10-P14)</f>
        <v>0</v>
      </c>
      <c r="Q81"/>
      <c r="R81" s="48">
        <f>('1er Año'!P81+'2do Año'!P81)</f>
        <v>0</v>
      </c>
      <c r="S81"/>
      <c r="T81"/>
    </row>
    <row r="82" spans="1:20" ht="6" customHeight="1" thickTop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50"/>
      <c r="Q83"/>
      <c r="R83"/>
      <c r="S83"/>
      <c r="T83"/>
    </row>
    <row r="84" spans="1:20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</sheetData>
  <sheetProtection algorithmName="SHA-512" hashValue="14YMhY9OaGhfcm7hCmjI5J61NVpWoQxAy9+TYokqDHCOnGSij6nvTCovxp6ALL7241xirIcknycIa3t7S+MSjQ==" saltValue="Rst064ZDp90WvgbvkUqtSA==" spinCount="100000" sheet="1" objects="1" scenarios="1"/>
  <mergeCells count="8">
    <mergeCell ref="I5:K5"/>
    <mergeCell ref="M5:P5"/>
    <mergeCell ref="C3:G3"/>
    <mergeCell ref="I3:K3"/>
    <mergeCell ref="M3:P3"/>
    <mergeCell ref="C4:G4"/>
    <mergeCell ref="I4:K4"/>
    <mergeCell ref="M4:P4"/>
  </mergeCells>
  <conditionalFormatting sqref="R81">
    <cfRule type="cellIs" dxfId="9" priority="1" operator="equal">
      <formula>0</formula>
    </cfRule>
    <cfRule type="cellIs" dxfId="8" priority="2" operator="lessThan">
      <formula>0</formula>
    </cfRule>
    <cfRule type="cellIs" dxfId="7" priority="3" operator="greaterThan">
      <formula>0</formula>
    </cfRule>
  </conditionalFormatting>
  <dataValidations count="1">
    <dataValidation type="whole" operator="greaterThanOrEqual" allowBlank="1" showInputMessage="1" showErrorMessage="1" sqref="C11:N12 C17:N55 C57:N65 C67:N70 C76:N79 C72:N73" xr:uid="{00000000-0002-0000-0200-000000000000}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landscape" r:id="rId1"/>
  <rowBreaks count="1" manualBreakCount="1">
    <brk id="38" max="17" man="1"/>
  </rowBreaks>
  <ignoredErrors>
    <ignoredError sqref="I5:K5 M4:P5 J3:K3 J4:K4 N3:P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93"/>
  <sheetViews>
    <sheetView showGridLines="0" zoomScale="98" zoomScaleNormal="98" workbookViewId="0">
      <selection activeCell="C80" sqref="C80"/>
    </sheetView>
  </sheetViews>
  <sheetFormatPr defaultColWidth="11.5703125" defaultRowHeight="15"/>
  <cols>
    <col min="1" max="1" width="1.140625" style="8" customWidth="1"/>
    <col min="2" max="2" width="35.42578125" style="8" bestFit="1" customWidth="1"/>
    <col min="3" max="14" width="14.42578125" style="8" customWidth="1"/>
    <col min="15" max="15" width="1.140625" style="8" customWidth="1"/>
    <col min="16" max="16" width="14.42578125" style="8" customWidth="1"/>
    <col min="17" max="17" width="1.140625" style="8" customWidth="1"/>
    <col min="18" max="18" width="19.140625" style="8" bestFit="1" customWidth="1"/>
    <col min="19" max="19" width="1.140625" style="8" customWidth="1"/>
    <col min="20" max="16384" width="11.5703125" style="8"/>
  </cols>
  <sheetData>
    <row r="1" spans="1:20" ht="6" customHeight="1" thickBo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7.15" customHeight="1">
      <c r="A2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/>
    </row>
    <row r="3" spans="1:20" ht="27" customHeight="1">
      <c r="A3"/>
      <c r="B3" s="38"/>
      <c r="C3" s="165" t="s">
        <v>119</v>
      </c>
      <c r="D3" s="165"/>
      <c r="E3" s="165"/>
      <c r="F3" s="165"/>
      <c r="G3" s="165"/>
      <c r="H3" s="39" t="s">
        <v>120</v>
      </c>
      <c r="I3" s="169" t="str">
        <f>('1er Año'!I3:K3)</f>
        <v>Referencial del Adulto Mayor Gulamtun</v>
      </c>
      <c r="J3" s="170"/>
      <c r="K3" s="171"/>
      <c r="L3" s="39" t="s">
        <v>122</v>
      </c>
      <c r="M3" s="166">
        <f>('1er Año'!M3:P3)</f>
        <v>90</v>
      </c>
      <c r="N3" s="167"/>
      <c r="O3" s="167"/>
      <c r="P3" s="168"/>
      <c r="Q3" s="40"/>
      <c r="R3" s="40"/>
      <c r="S3" s="41"/>
      <c r="T3"/>
    </row>
    <row r="4" spans="1:20" ht="27" customHeight="1">
      <c r="A4"/>
      <c r="B4" s="38"/>
      <c r="C4" s="164" t="s">
        <v>173</v>
      </c>
      <c r="D4" s="164"/>
      <c r="E4" s="164"/>
      <c r="F4" s="164"/>
      <c r="G4" s="164"/>
      <c r="H4" s="39" t="s">
        <v>124</v>
      </c>
      <c r="I4" s="172" t="str">
        <f>('1er Año'!I4:K4)</f>
        <v>Universidad Autónoma de Chile</v>
      </c>
      <c r="J4" s="173"/>
      <c r="K4" s="174"/>
      <c r="L4" s="39" t="s">
        <v>126</v>
      </c>
      <c r="M4" s="166" t="str">
        <f>('1er Año'!M4:P4)</f>
        <v>Araucanía</v>
      </c>
      <c r="N4" s="167"/>
      <c r="O4" s="167"/>
      <c r="P4" s="168"/>
      <c r="Q4" s="40"/>
      <c r="R4" s="40"/>
      <c r="S4" s="41"/>
      <c r="T4"/>
    </row>
    <row r="5" spans="1:20" ht="27" customHeight="1">
      <c r="A5"/>
      <c r="B5" s="38"/>
      <c r="C5" s="40"/>
      <c r="D5" s="40"/>
      <c r="E5" s="40"/>
      <c r="F5" s="40"/>
      <c r="G5" s="40"/>
      <c r="H5" s="39" t="s">
        <v>128</v>
      </c>
      <c r="I5" s="172" t="str">
        <f>('1er Año'!I5:K5)</f>
        <v>71.633.300-0</v>
      </c>
      <c r="J5" s="173"/>
      <c r="K5" s="174"/>
      <c r="L5" s="39" t="s">
        <v>130</v>
      </c>
      <c r="M5" s="166" t="str">
        <f>('1er Año'!M5:P5)</f>
        <v>Temuco</v>
      </c>
      <c r="N5" s="167"/>
      <c r="O5" s="167"/>
      <c r="P5" s="168"/>
      <c r="Q5" s="40"/>
      <c r="R5" s="40"/>
      <c r="S5" s="41"/>
      <c r="T5"/>
    </row>
    <row r="6" spans="1:20" ht="7.15" customHeight="1" thickBot="1">
      <c r="A6"/>
      <c r="B6" s="42"/>
      <c r="C6" s="43"/>
      <c r="D6" s="44"/>
      <c r="E6" s="44"/>
      <c r="F6" s="44"/>
      <c r="G6" s="45"/>
      <c r="H6" s="44"/>
      <c r="I6" s="44"/>
      <c r="J6" s="44"/>
      <c r="K6" s="45"/>
      <c r="L6" s="45"/>
      <c r="M6" s="44"/>
      <c r="N6" s="44"/>
      <c r="O6" s="44"/>
      <c r="P6" s="44"/>
      <c r="Q6" s="51"/>
      <c r="R6" s="51"/>
      <c r="S6" s="46"/>
      <c r="T6"/>
    </row>
    <row r="7" spans="1:20" ht="3.6" customHeight="1" thickBot="1">
      <c r="A7"/>
      <c r="B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/>
      <c r="R7"/>
      <c r="S7"/>
      <c r="T7"/>
    </row>
    <row r="8" spans="1:20" ht="16.149999999999999" customHeight="1" thickBot="1">
      <c r="A8"/>
      <c r="B8" s="14" t="s">
        <v>174</v>
      </c>
      <c r="C8" s="15" t="s">
        <v>175</v>
      </c>
      <c r="D8" s="15" t="s">
        <v>176</v>
      </c>
      <c r="E8" s="15" t="s">
        <v>177</v>
      </c>
      <c r="F8" s="15" t="s">
        <v>178</v>
      </c>
      <c r="G8" s="15" t="s">
        <v>179</v>
      </c>
      <c r="H8" s="15" t="s">
        <v>180</v>
      </c>
      <c r="I8" s="15" t="s">
        <v>181</v>
      </c>
      <c r="J8" s="15" t="s">
        <v>182</v>
      </c>
      <c r="K8" s="15" t="s">
        <v>183</v>
      </c>
      <c r="L8" s="15" t="s">
        <v>184</v>
      </c>
      <c r="M8" s="15" t="s">
        <v>185</v>
      </c>
      <c r="N8" s="15" t="s">
        <v>186</v>
      </c>
      <c r="O8" s="16"/>
      <c r="P8" s="15" t="s">
        <v>145</v>
      </c>
      <c r="Q8" s="52"/>
      <c r="R8" s="17" t="s">
        <v>172</v>
      </c>
      <c r="S8"/>
      <c r="T8"/>
    </row>
    <row r="9" spans="1:20" ht="6" customHeight="1" thickBot="1">
      <c r="A9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 s="19"/>
      <c r="Q9"/>
      <c r="R9"/>
      <c r="S9"/>
      <c r="T9"/>
    </row>
    <row r="10" spans="1:20" ht="19.5" customHeight="1" thickTop="1" thickBot="1">
      <c r="A10"/>
      <c r="B10" s="47" t="s">
        <v>146</v>
      </c>
      <c r="C10" s="48">
        <f>(C11+C12)</f>
        <v>0</v>
      </c>
      <c r="D10" s="48">
        <f t="shared" ref="D10:N10" si="0">(D11+D12)</f>
        <v>0</v>
      </c>
      <c r="E10" s="48">
        <f t="shared" si="0"/>
        <v>0</v>
      </c>
      <c r="F10" s="48">
        <f t="shared" si="0"/>
        <v>0</v>
      </c>
      <c r="G10" s="48">
        <f t="shared" si="0"/>
        <v>0</v>
      </c>
      <c r="H10" s="48">
        <f t="shared" si="0"/>
        <v>0</v>
      </c>
      <c r="I10" s="48">
        <f t="shared" si="0"/>
        <v>0</v>
      </c>
      <c r="J10" s="48">
        <f t="shared" si="0"/>
        <v>0</v>
      </c>
      <c r="K10" s="48">
        <f t="shared" si="0"/>
        <v>0</v>
      </c>
      <c r="L10" s="48">
        <f t="shared" si="0"/>
        <v>0</v>
      </c>
      <c r="M10" s="48">
        <f t="shared" si="0"/>
        <v>0</v>
      </c>
      <c r="N10" s="48">
        <f t="shared" si="0"/>
        <v>0</v>
      </c>
      <c r="O10" s="21"/>
      <c r="P10" s="48">
        <f>SUM(C10:N10)</f>
        <v>0</v>
      </c>
      <c r="Q10"/>
      <c r="R10" s="48">
        <f>('1er Año'!P10+'2do Año'!P10+'3er Año'!P10)</f>
        <v>522828000</v>
      </c>
      <c r="S10"/>
      <c r="T10"/>
    </row>
    <row r="11" spans="1:20" ht="15.75" customHeight="1" thickTop="1">
      <c r="A11"/>
      <c r="B11" s="22" t="s">
        <v>147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23"/>
      <c r="P11" s="24">
        <f>SUM(C11:N11)</f>
        <v>0</v>
      </c>
      <c r="Q11"/>
      <c r="R11" s="24">
        <f>('1er Año'!P11+'2do Año'!P11+'3er Año'!P11)</f>
        <v>522828000</v>
      </c>
      <c r="S11"/>
      <c r="T11"/>
    </row>
    <row r="12" spans="1:20" hidden="1">
      <c r="A12"/>
      <c r="B12" s="22" t="s">
        <v>148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3"/>
      <c r="P12" s="24">
        <f>SUM(C12:N12)</f>
        <v>0</v>
      </c>
      <c r="Q12"/>
      <c r="R12" s="24">
        <f>('1er Año'!P12+'2do Año'!P12+'3er Año'!P12)</f>
        <v>0</v>
      </c>
      <c r="S12"/>
      <c r="T12"/>
    </row>
    <row r="13" spans="1:20" ht="6" customHeight="1" thickBot="1">
      <c r="A13"/>
      <c r="B1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/>
      <c r="R13" s="25"/>
      <c r="S13"/>
      <c r="T13"/>
    </row>
    <row r="14" spans="1:20" ht="19.899999999999999" customHeight="1" thickTop="1" thickBot="1">
      <c r="A14"/>
      <c r="B14" s="47" t="s">
        <v>149</v>
      </c>
      <c r="C14" s="48">
        <f>(C16+C23+C29+C39+C48+C57+C67+C75+C78+C72)</f>
        <v>0</v>
      </c>
      <c r="D14" s="48">
        <f t="shared" ref="D14:N14" si="1">(D16+D23+D29+D39+D48+D57+D67+D75+D78+D72)</f>
        <v>0</v>
      </c>
      <c r="E14" s="48">
        <f t="shared" si="1"/>
        <v>0</v>
      </c>
      <c r="F14" s="48">
        <f t="shared" si="1"/>
        <v>0</v>
      </c>
      <c r="G14" s="48">
        <f t="shared" si="1"/>
        <v>0</v>
      </c>
      <c r="H14" s="48">
        <f t="shared" si="1"/>
        <v>0</v>
      </c>
      <c r="I14" s="48">
        <f t="shared" si="1"/>
        <v>0</v>
      </c>
      <c r="J14" s="48">
        <f t="shared" si="1"/>
        <v>0</v>
      </c>
      <c r="K14" s="48">
        <f t="shared" si="1"/>
        <v>0</v>
      </c>
      <c r="L14" s="48">
        <f t="shared" si="1"/>
        <v>0</v>
      </c>
      <c r="M14" s="48">
        <f t="shared" si="1"/>
        <v>0</v>
      </c>
      <c r="N14" s="48">
        <f t="shared" si="1"/>
        <v>0</v>
      </c>
      <c r="O14" s="26"/>
      <c r="P14" s="48">
        <f>(P16+P23+P29+P39+P48+P57+P67+P75+P78+P72)</f>
        <v>0</v>
      </c>
      <c r="Q14"/>
      <c r="R14" s="48">
        <f>('1er Año'!P14+'2do Año'!P14+'3er Año'!P14)</f>
        <v>522828000</v>
      </c>
      <c r="S14"/>
      <c r="T14"/>
    </row>
    <row r="15" spans="1:20" ht="6" customHeight="1" thickTop="1" thickBot="1">
      <c r="A15"/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/>
      <c r="R15" s="25"/>
      <c r="S15"/>
      <c r="T15"/>
    </row>
    <row r="16" spans="1:20" ht="16.5" thickTop="1" thickBot="1">
      <c r="A16"/>
      <c r="B16" s="28" t="s">
        <v>150</v>
      </c>
      <c r="C16" s="20">
        <f t="shared" ref="C16:M16" si="2">SUM(C17:C21)</f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  <c r="L16" s="20">
        <f t="shared" si="2"/>
        <v>0</v>
      </c>
      <c r="M16" s="20">
        <f t="shared" si="2"/>
        <v>0</v>
      </c>
      <c r="N16" s="20">
        <f>SUM(N17:N21)</f>
        <v>0</v>
      </c>
      <c r="O16" s="21"/>
      <c r="P16" s="20">
        <f>SUM(C16:N16)</f>
        <v>0</v>
      </c>
      <c r="Q16"/>
      <c r="R16" s="20">
        <f>('1er Año'!P16+'2do Año'!P16+'3er Año'!P16)</f>
        <v>275728008</v>
      </c>
      <c r="S16"/>
      <c r="T16"/>
    </row>
    <row r="17" spans="1:20" ht="15.75" customHeight="1" thickTop="1">
      <c r="A17"/>
      <c r="B17" s="22" t="s">
        <v>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25"/>
      <c r="P17" s="24">
        <f>SUM(C17:N17)</f>
        <v>0</v>
      </c>
      <c r="Q17"/>
      <c r="R17" s="24">
        <f>('1er Año'!P17+'2do Año'!P17+'3er Año'!P17)</f>
        <v>34411080</v>
      </c>
      <c r="S17"/>
      <c r="T17"/>
    </row>
    <row r="18" spans="1:20" ht="15.75" customHeight="1">
      <c r="A18"/>
      <c r="B18" s="22" t="s">
        <v>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25"/>
      <c r="P18" s="24">
        <f t="shared" ref="P18:P21" si="3">SUM(C18:N18)</f>
        <v>0</v>
      </c>
      <c r="Q18"/>
      <c r="R18" s="24">
        <f>('1er Año'!P18+'2do Año'!P18+'3er Año'!P18)</f>
        <v>162054552</v>
      </c>
      <c r="S18"/>
      <c r="T18"/>
    </row>
    <row r="19" spans="1:20" ht="15.75" customHeight="1">
      <c r="A19"/>
      <c r="B19" s="2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25"/>
      <c r="P19" s="24">
        <f t="shared" si="3"/>
        <v>0</v>
      </c>
      <c r="Q19"/>
      <c r="R19" s="24">
        <f>('1er Año'!P19+'2do Año'!P19+'3er Año'!P19)</f>
        <v>20440392</v>
      </c>
      <c r="S19"/>
      <c r="T19"/>
    </row>
    <row r="20" spans="1:20" ht="15.75" customHeight="1">
      <c r="A20"/>
      <c r="B20" s="22" t="s">
        <v>14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25"/>
      <c r="P20" s="24">
        <f t="shared" si="3"/>
        <v>0</v>
      </c>
      <c r="Q20"/>
      <c r="R20" s="24">
        <f>('1er Año'!P20+'2do Año'!P20+'3er Año'!P20)</f>
        <v>43281288</v>
      </c>
      <c r="S20"/>
      <c r="T20"/>
    </row>
    <row r="21" spans="1:20" ht="15.75" customHeight="1">
      <c r="A21"/>
      <c r="B21" s="22" t="s">
        <v>17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25"/>
      <c r="P21" s="24">
        <f t="shared" si="3"/>
        <v>0</v>
      </c>
      <c r="Q21"/>
      <c r="R21" s="24">
        <f>('1er Año'!P21+'2do Año'!P21+'3er Año'!P21)</f>
        <v>15540696</v>
      </c>
      <c r="S21"/>
      <c r="T21"/>
    </row>
    <row r="22" spans="1:20" ht="6" customHeight="1" thickBot="1">
      <c r="A22"/>
      <c r="B2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/>
      <c r="R22" s="25"/>
      <c r="S22"/>
      <c r="T22"/>
    </row>
    <row r="23" spans="1:20" ht="16.5" thickTop="1" thickBot="1">
      <c r="A23"/>
      <c r="B23" s="28" t="s">
        <v>151</v>
      </c>
      <c r="C23" s="20">
        <f>SUM(C24:C27)</f>
        <v>0</v>
      </c>
      <c r="D23" s="20">
        <f t="shared" ref="D23:N23" si="4">SUM(D24:D27)</f>
        <v>0</v>
      </c>
      <c r="E23" s="20">
        <f t="shared" si="4"/>
        <v>0</v>
      </c>
      <c r="F23" s="20">
        <f t="shared" si="4"/>
        <v>0</v>
      </c>
      <c r="G23" s="20">
        <f t="shared" si="4"/>
        <v>0</v>
      </c>
      <c r="H23" s="20">
        <f t="shared" si="4"/>
        <v>0</v>
      </c>
      <c r="I23" s="20">
        <f t="shared" si="4"/>
        <v>0</v>
      </c>
      <c r="J23" s="20">
        <f t="shared" si="4"/>
        <v>0</v>
      </c>
      <c r="K23" s="20">
        <f t="shared" si="4"/>
        <v>0</v>
      </c>
      <c r="L23" s="20">
        <f t="shared" si="4"/>
        <v>0</v>
      </c>
      <c r="M23" s="20">
        <f t="shared" si="4"/>
        <v>0</v>
      </c>
      <c r="N23" s="20">
        <f t="shared" si="4"/>
        <v>0</v>
      </c>
      <c r="O23" s="25"/>
      <c r="P23" s="20">
        <f>SUM(C23:N23)</f>
        <v>0</v>
      </c>
      <c r="Q23"/>
      <c r="R23" s="20">
        <f>('1er Año'!P23+'2do Año'!P23+'3er Año'!P23)</f>
        <v>87720000</v>
      </c>
      <c r="S23"/>
      <c r="T23"/>
    </row>
    <row r="24" spans="1:20" ht="15.75" customHeight="1" thickTop="1">
      <c r="A24"/>
      <c r="B24" s="29" t="s">
        <v>21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25"/>
      <c r="P24" s="23">
        <f t="shared" ref="P24:P27" si="5">SUM(C24:N24)</f>
        <v>0</v>
      </c>
      <c r="Q24"/>
      <c r="R24" s="23">
        <f>('1er Año'!P24+'2do Año'!P24+'3er Año'!P24)</f>
        <v>75000000</v>
      </c>
      <c r="S24"/>
      <c r="T24"/>
    </row>
    <row r="25" spans="1:20" ht="15.75" customHeight="1">
      <c r="A25"/>
      <c r="B25" s="30" t="s">
        <v>24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25"/>
      <c r="P25" s="23">
        <f t="shared" si="5"/>
        <v>0</v>
      </c>
      <c r="Q25"/>
      <c r="R25" s="23">
        <f>('1er Año'!P25+'2do Año'!P25+'3er Año'!P25)</f>
        <v>12000000</v>
      </c>
      <c r="S25"/>
      <c r="T25"/>
    </row>
    <row r="26" spans="1:20" ht="15.75" customHeight="1">
      <c r="A26"/>
      <c r="B26" s="30" t="s">
        <v>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25"/>
      <c r="P26" s="23">
        <f t="shared" si="5"/>
        <v>0</v>
      </c>
      <c r="Q26"/>
      <c r="R26" s="23">
        <f>('1er Año'!P26+'2do Año'!P26+'3er Año'!P26)</f>
        <v>480000</v>
      </c>
      <c r="S26"/>
      <c r="T26"/>
    </row>
    <row r="27" spans="1:20" ht="15.75" customHeight="1">
      <c r="A27"/>
      <c r="B27" s="30" t="s">
        <v>28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25"/>
      <c r="P27" s="23">
        <f t="shared" si="5"/>
        <v>0</v>
      </c>
      <c r="Q27"/>
      <c r="R27" s="23">
        <f>('1er Año'!P27+'2do Año'!P27+'3er Año'!P27)</f>
        <v>240000</v>
      </c>
      <c r="S27"/>
      <c r="T27"/>
    </row>
    <row r="28" spans="1:20" ht="6" customHeight="1" thickBot="1">
      <c r="A28"/>
      <c r="B2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/>
      <c r="R28" s="25"/>
      <c r="S28"/>
      <c r="T28"/>
    </row>
    <row r="29" spans="1:20" ht="16.5" thickTop="1" thickBot="1">
      <c r="A29"/>
      <c r="B29" s="28" t="s">
        <v>30</v>
      </c>
      <c r="C29" s="20">
        <f>SUM(C30:C37)</f>
        <v>0</v>
      </c>
      <c r="D29" s="20">
        <f t="shared" ref="D29:N29" si="6">SUM(D30:D37)</f>
        <v>0</v>
      </c>
      <c r="E29" s="20">
        <f t="shared" si="6"/>
        <v>0</v>
      </c>
      <c r="F29" s="20">
        <f t="shared" si="6"/>
        <v>0</v>
      </c>
      <c r="G29" s="20">
        <f t="shared" si="6"/>
        <v>0</v>
      </c>
      <c r="H29" s="20">
        <f t="shared" si="6"/>
        <v>0</v>
      </c>
      <c r="I29" s="20">
        <f t="shared" si="6"/>
        <v>0</v>
      </c>
      <c r="J29" s="20">
        <f t="shared" si="6"/>
        <v>0</v>
      </c>
      <c r="K29" s="20">
        <f t="shared" si="6"/>
        <v>0</v>
      </c>
      <c r="L29" s="20">
        <f t="shared" si="6"/>
        <v>0</v>
      </c>
      <c r="M29" s="20">
        <f t="shared" si="6"/>
        <v>0</v>
      </c>
      <c r="N29" s="20">
        <f t="shared" si="6"/>
        <v>0</v>
      </c>
      <c r="O29" s="25"/>
      <c r="P29" s="20">
        <f>SUM(C29:N29)</f>
        <v>0</v>
      </c>
      <c r="Q29"/>
      <c r="R29" s="20">
        <f>('1er Año'!P29+'2do Año'!P29+'3er Año'!P29)</f>
        <v>84000000</v>
      </c>
      <c r="S29"/>
      <c r="T29"/>
    </row>
    <row r="30" spans="1:20" ht="15.75" customHeight="1" thickTop="1">
      <c r="A30"/>
      <c r="B30" s="29" t="s">
        <v>31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25"/>
      <c r="P30" s="23">
        <f t="shared" ref="P30:P37" si="7">SUM(C30:N30)</f>
        <v>0</v>
      </c>
      <c r="Q30"/>
      <c r="R30" s="23">
        <f>('1er Año'!P30+'2do Año'!P30+'3er Año'!P30)</f>
        <v>26400000</v>
      </c>
      <c r="S30"/>
      <c r="T30"/>
    </row>
    <row r="31" spans="1:20" ht="15.75" customHeight="1">
      <c r="A31"/>
      <c r="B31" s="30" t="s">
        <v>34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25"/>
      <c r="P31" s="23">
        <f t="shared" si="7"/>
        <v>0</v>
      </c>
      <c r="Q31"/>
      <c r="R31" s="23">
        <f>('1er Año'!P31+'2do Año'!P31+'3er Año'!P31)</f>
        <v>0</v>
      </c>
      <c r="S31"/>
      <c r="T31"/>
    </row>
    <row r="32" spans="1:20" ht="15.75" customHeight="1">
      <c r="A32"/>
      <c r="B32" s="30" t="s">
        <v>36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25"/>
      <c r="P32" s="23">
        <f t="shared" si="7"/>
        <v>0</v>
      </c>
      <c r="Q32"/>
      <c r="R32" s="23">
        <f>('1er Año'!P32+'2do Año'!P32+'3er Año'!P32)</f>
        <v>2400000</v>
      </c>
      <c r="S32"/>
      <c r="T32"/>
    </row>
    <row r="33" spans="1:20" ht="15.75" customHeight="1">
      <c r="A33"/>
      <c r="B33" s="30" t="s">
        <v>38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25"/>
      <c r="P33" s="23">
        <f t="shared" si="7"/>
        <v>0</v>
      </c>
      <c r="Q33"/>
      <c r="R33" s="23">
        <f>('1er Año'!P33+'2do Año'!P33+'3er Año'!P33)</f>
        <v>7200000</v>
      </c>
      <c r="S33"/>
      <c r="T33"/>
    </row>
    <row r="34" spans="1:20" ht="15.75" customHeight="1">
      <c r="A34"/>
      <c r="B34" s="30" t="s">
        <v>40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5"/>
      <c r="P34" s="23">
        <f t="shared" si="7"/>
        <v>0</v>
      </c>
      <c r="Q34"/>
      <c r="R34" s="23">
        <f>('1er Año'!P34+'2do Año'!P34+'3er Año'!P34)</f>
        <v>0</v>
      </c>
      <c r="S34"/>
      <c r="T34"/>
    </row>
    <row r="35" spans="1:20" ht="30">
      <c r="A35"/>
      <c r="B35" s="33" t="s">
        <v>152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25"/>
      <c r="P35" s="23">
        <f t="shared" si="7"/>
        <v>0</v>
      </c>
      <c r="Q35"/>
      <c r="R35" s="23">
        <f>('1er Año'!P35+'2do Año'!P35+'3er Año'!P35)</f>
        <v>48000000</v>
      </c>
      <c r="S35"/>
      <c r="T35"/>
    </row>
    <row r="36" spans="1:20" ht="30">
      <c r="A36"/>
      <c r="B36" s="33" t="s">
        <v>44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25"/>
      <c r="P36" s="23">
        <f t="shared" si="7"/>
        <v>0</v>
      </c>
      <c r="Q36"/>
      <c r="R36" s="23">
        <f>('1er Año'!P36+'2do Año'!P36+'3er Año'!P36)</f>
        <v>0</v>
      </c>
      <c r="S36"/>
      <c r="T36"/>
    </row>
    <row r="37" spans="1:20" ht="30">
      <c r="A37"/>
      <c r="B37" s="33" t="s">
        <v>46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5"/>
      <c r="P37" s="23">
        <f t="shared" si="7"/>
        <v>0</v>
      </c>
      <c r="Q37"/>
      <c r="R37" s="23">
        <f>('1er Año'!P37+'2do Año'!P37+'3er Año'!P37)</f>
        <v>0</v>
      </c>
      <c r="S37"/>
      <c r="T37"/>
    </row>
    <row r="38" spans="1:20" ht="6" customHeight="1" thickBot="1">
      <c r="A38"/>
      <c r="B38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/>
      <c r="R38" s="25"/>
      <c r="S38"/>
      <c r="T38"/>
    </row>
    <row r="39" spans="1:20" ht="16.5" thickTop="1" thickBot="1">
      <c r="A39"/>
      <c r="B39" s="28" t="s">
        <v>153</v>
      </c>
      <c r="C39" s="20">
        <f>SUM(C40:C46)</f>
        <v>0</v>
      </c>
      <c r="D39" s="20">
        <f t="shared" ref="D39:N39" si="8">SUM(D40:D46)</f>
        <v>0</v>
      </c>
      <c r="E39" s="20">
        <f t="shared" si="8"/>
        <v>0</v>
      </c>
      <c r="F39" s="20">
        <f t="shared" si="8"/>
        <v>0</v>
      </c>
      <c r="G39" s="20">
        <f t="shared" si="8"/>
        <v>0</v>
      </c>
      <c r="H39" s="20">
        <f t="shared" si="8"/>
        <v>0</v>
      </c>
      <c r="I39" s="20">
        <f t="shared" si="8"/>
        <v>0</v>
      </c>
      <c r="J39" s="20">
        <f t="shared" si="8"/>
        <v>0</v>
      </c>
      <c r="K39" s="20">
        <f t="shared" si="8"/>
        <v>0</v>
      </c>
      <c r="L39" s="20">
        <f t="shared" si="8"/>
        <v>0</v>
      </c>
      <c r="M39" s="20">
        <f t="shared" si="8"/>
        <v>0</v>
      </c>
      <c r="N39" s="20">
        <f t="shared" si="8"/>
        <v>0</v>
      </c>
      <c r="O39" s="25"/>
      <c r="P39" s="20">
        <f>SUM(C39:N39)</f>
        <v>0</v>
      </c>
      <c r="Q39"/>
      <c r="R39" s="20">
        <f>('1er Año'!P39+'2do Año'!P39+'3er Año'!P39)</f>
        <v>17520000</v>
      </c>
      <c r="S39"/>
      <c r="T39"/>
    </row>
    <row r="40" spans="1:20" ht="15.75" customHeight="1" thickTop="1">
      <c r="A40"/>
      <c r="B40" s="29" t="s">
        <v>49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25"/>
      <c r="P40" s="23">
        <f t="shared" ref="P40:P46" si="9">SUM(C40:N40)</f>
        <v>0</v>
      </c>
      <c r="Q40"/>
      <c r="R40" s="23">
        <f>('1er Año'!P40+'2do Año'!P40+'3er Año'!P40)</f>
        <v>12000000</v>
      </c>
      <c r="S40"/>
      <c r="T40"/>
    </row>
    <row r="41" spans="1:20" ht="15.75" customHeight="1">
      <c r="A41"/>
      <c r="B41" s="30" t="s">
        <v>52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25"/>
      <c r="P41" s="23">
        <f t="shared" si="9"/>
        <v>0</v>
      </c>
      <c r="Q41"/>
      <c r="R41" s="23">
        <f>('1er Año'!P41+'2do Año'!P41+'3er Año'!P41)</f>
        <v>1920000</v>
      </c>
      <c r="S41"/>
      <c r="T41"/>
    </row>
    <row r="42" spans="1:20" ht="15.75" customHeight="1">
      <c r="A42"/>
      <c r="B42" s="30" t="s">
        <v>54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25"/>
      <c r="P42" s="23">
        <f t="shared" si="9"/>
        <v>0</v>
      </c>
      <c r="Q42"/>
      <c r="R42" s="23">
        <f>('1er Año'!P42+'2do Año'!P42+'3er Año'!P42)</f>
        <v>720000</v>
      </c>
      <c r="S42"/>
      <c r="T42"/>
    </row>
    <row r="43" spans="1:20" ht="15.75" customHeight="1">
      <c r="A43"/>
      <c r="B43" s="30" t="s">
        <v>56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25"/>
      <c r="P43" s="23">
        <f t="shared" si="9"/>
        <v>0</v>
      </c>
      <c r="Q43"/>
      <c r="R43" s="23">
        <f>('1er Año'!P43+'2do Año'!P43+'3er Año'!P43)</f>
        <v>1200000</v>
      </c>
      <c r="S43"/>
      <c r="T43"/>
    </row>
    <row r="44" spans="1:20" ht="15.75" customHeight="1">
      <c r="A44"/>
      <c r="B44" s="30" t="s">
        <v>58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25"/>
      <c r="P44" s="23">
        <f t="shared" si="9"/>
        <v>0</v>
      </c>
      <c r="Q44"/>
      <c r="R44" s="23">
        <f>('1er Año'!P44+'2do Año'!P44+'3er Año'!P44)</f>
        <v>1680000</v>
      </c>
      <c r="S44"/>
      <c r="T44"/>
    </row>
    <row r="45" spans="1:20" ht="15.75" customHeight="1">
      <c r="A45"/>
      <c r="B45" s="30" t="s">
        <v>60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25"/>
      <c r="P45" s="23">
        <f t="shared" si="9"/>
        <v>0</v>
      </c>
      <c r="Q45"/>
      <c r="R45" s="23">
        <f>('1er Año'!P45+'2do Año'!P45+'3er Año'!P45)</f>
        <v>0</v>
      </c>
      <c r="S45"/>
      <c r="T45"/>
    </row>
    <row r="46" spans="1:20" ht="15.75" customHeight="1">
      <c r="A46"/>
      <c r="B46" s="30" t="s">
        <v>62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25"/>
      <c r="P46" s="23">
        <f t="shared" si="9"/>
        <v>0</v>
      </c>
      <c r="Q46"/>
      <c r="R46" s="23">
        <f>('1er Año'!P46+'2do Año'!P46+'3er Año'!P46)</f>
        <v>0</v>
      </c>
      <c r="S46"/>
      <c r="T46"/>
    </row>
    <row r="47" spans="1:20" ht="6" customHeight="1" thickBot="1">
      <c r="A47"/>
      <c r="B47" s="3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/>
      <c r="R47" s="25"/>
      <c r="S47"/>
      <c r="T47"/>
    </row>
    <row r="48" spans="1:20" ht="16.5" thickTop="1" thickBot="1">
      <c r="A48"/>
      <c r="B48" s="28" t="s">
        <v>154</v>
      </c>
      <c r="C48" s="20">
        <f>SUM(C49:C55)</f>
        <v>0</v>
      </c>
      <c r="D48" s="20">
        <f t="shared" ref="D48:N48" si="10">SUM(D49:D55)</f>
        <v>0</v>
      </c>
      <c r="E48" s="20">
        <f t="shared" si="10"/>
        <v>0</v>
      </c>
      <c r="F48" s="20">
        <f t="shared" si="10"/>
        <v>0</v>
      </c>
      <c r="G48" s="20">
        <f t="shared" si="10"/>
        <v>0</v>
      </c>
      <c r="H48" s="20">
        <f t="shared" si="10"/>
        <v>0</v>
      </c>
      <c r="I48" s="20">
        <f t="shared" si="10"/>
        <v>0</v>
      </c>
      <c r="J48" s="20">
        <f t="shared" si="10"/>
        <v>0</v>
      </c>
      <c r="K48" s="20">
        <f t="shared" si="10"/>
        <v>0</v>
      </c>
      <c r="L48" s="20">
        <f t="shared" si="10"/>
        <v>0</v>
      </c>
      <c r="M48" s="20">
        <f t="shared" si="10"/>
        <v>0</v>
      </c>
      <c r="N48" s="20">
        <f t="shared" si="10"/>
        <v>0</v>
      </c>
      <c r="O48" s="25"/>
      <c r="P48" s="20">
        <f>SUM(C48:N48)</f>
        <v>0</v>
      </c>
      <c r="Q48"/>
      <c r="R48" s="20">
        <f>('1er Año'!P48+'2do Año'!P48+'3er Año'!P48)</f>
        <v>13920000</v>
      </c>
      <c r="S48"/>
      <c r="T48"/>
    </row>
    <row r="49" spans="1:20" ht="15.75" customHeight="1" thickTop="1">
      <c r="A49"/>
      <c r="B49" s="32" t="s">
        <v>65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25"/>
      <c r="P49" s="23">
        <f t="shared" ref="P49:P55" si="11">SUM(C49:N49)</f>
        <v>0</v>
      </c>
      <c r="Q49"/>
      <c r="R49" s="23">
        <f>('1er Año'!P49+'2do Año'!P49+'3er Año'!P49)</f>
        <v>3000000</v>
      </c>
      <c r="S49"/>
      <c r="T49"/>
    </row>
    <row r="50" spans="1:20" ht="15.75" customHeight="1">
      <c r="A50"/>
      <c r="B50" s="30" t="s">
        <v>68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25"/>
      <c r="P50" s="23">
        <f t="shared" si="11"/>
        <v>0</v>
      </c>
      <c r="Q50"/>
      <c r="R50" s="23">
        <f>('1er Año'!P50+'2do Año'!P50+'3er Año'!P50)</f>
        <v>0</v>
      </c>
      <c r="S50"/>
      <c r="T50"/>
    </row>
    <row r="51" spans="1:20" ht="15.75" customHeight="1">
      <c r="A51"/>
      <c r="B51" s="30" t="s">
        <v>70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26"/>
      <c r="P51" s="23">
        <f t="shared" si="11"/>
        <v>0</v>
      </c>
      <c r="Q51"/>
      <c r="R51" s="23">
        <f>('1er Año'!P51+'2do Año'!P51+'3er Año'!P51)</f>
        <v>0</v>
      </c>
      <c r="S51"/>
      <c r="T51"/>
    </row>
    <row r="52" spans="1:20" ht="15.75" customHeight="1">
      <c r="A52"/>
      <c r="B52" s="30" t="s">
        <v>72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25"/>
      <c r="P52" s="23">
        <f t="shared" si="11"/>
        <v>0</v>
      </c>
      <c r="Q52"/>
      <c r="R52" s="23">
        <f>('1er Año'!P52+'2do Año'!P52+'3er Año'!P52)</f>
        <v>5040000</v>
      </c>
      <c r="S52"/>
      <c r="T52"/>
    </row>
    <row r="53" spans="1:20" ht="15.75" customHeight="1">
      <c r="A53"/>
      <c r="B53" s="30" t="s">
        <v>74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25"/>
      <c r="P53" s="23">
        <f t="shared" si="11"/>
        <v>0</v>
      </c>
      <c r="Q53"/>
      <c r="R53" s="23">
        <f>('1er Año'!P53+'2do Año'!P53+'3er Año'!P53)</f>
        <v>600000</v>
      </c>
      <c r="S53"/>
      <c r="T53"/>
    </row>
    <row r="54" spans="1:20" ht="15.75" customHeight="1">
      <c r="A54"/>
      <c r="B54" s="30" t="s">
        <v>76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25"/>
      <c r="P54" s="23">
        <f t="shared" si="11"/>
        <v>0</v>
      </c>
      <c r="Q54"/>
      <c r="R54" s="23">
        <f>('1er Año'!P54+'2do Año'!P54+'3er Año'!P54)</f>
        <v>0</v>
      </c>
      <c r="S54"/>
      <c r="T54"/>
    </row>
    <row r="55" spans="1:20" ht="15.75" customHeight="1">
      <c r="A55"/>
      <c r="B55" s="30" t="s">
        <v>78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25"/>
      <c r="P55" s="23">
        <f t="shared" si="11"/>
        <v>0</v>
      </c>
      <c r="Q55"/>
      <c r="R55" s="23">
        <f>('1er Año'!P55+'2do Año'!P55+'3er Año'!P55)</f>
        <v>5280000</v>
      </c>
      <c r="S55"/>
      <c r="T55"/>
    </row>
    <row r="56" spans="1:20" ht="6" customHeight="1" thickBot="1">
      <c r="A56"/>
      <c r="B56" s="31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5"/>
      <c r="Q56"/>
      <c r="R56" s="25"/>
      <c r="S56"/>
      <c r="T56"/>
    </row>
    <row r="57" spans="1:20" ht="16.5" thickTop="1" thickBot="1">
      <c r="A57"/>
      <c r="B57" s="28" t="s">
        <v>80</v>
      </c>
      <c r="C57" s="20">
        <f>SUM(C58:C65)</f>
        <v>0</v>
      </c>
      <c r="D57" s="20">
        <f t="shared" ref="D57:N57" si="12">SUM(D58:D65)</f>
        <v>0</v>
      </c>
      <c r="E57" s="20">
        <f t="shared" si="12"/>
        <v>0</v>
      </c>
      <c r="F57" s="20">
        <f t="shared" si="12"/>
        <v>0</v>
      </c>
      <c r="G57" s="20">
        <f t="shared" si="12"/>
        <v>0</v>
      </c>
      <c r="H57" s="20">
        <f t="shared" si="12"/>
        <v>0</v>
      </c>
      <c r="I57" s="20">
        <f t="shared" si="12"/>
        <v>0</v>
      </c>
      <c r="J57" s="20">
        <f t="shared" si="12"/>
        <v>0</v>
      </c>
      <c r="K57" s="20">
        <f t="shared" si="12"/>
        <v>0</v>
      </c>
      <c r="L57" s="20">
        <f t="shared" si="12"/>
        <v>0</v>
      </c>
      <c r="M57" s="20">
        <f t="shared" si="12"/>
        <v>0</v>
      </c>
      <c r="N57" s="20">
        <f t="shared" si="12"/>
        <v>0</v>
      </c>
      <c r="O57" s="25"/>
      <c r="P57" s="20">
        <f>SUM(C57:N57)</f>
        <v>0</v>
      </c>
      <c r="Q57"/>
      <c r="R57" s="20">
        <f>('1er Año'!P57+'2do Año'!P57+'3er Año'!P57)</f>
        <v>36840000</v>
      </c>
      <c r="S57"/>
      <c r="T57"/>
    </row>
    <row r="58" spans="1:20" ht="15.75" customHeight="1" thickTop="1">
      <c r="A58"/>
      <c r="B58" s="29" t="s">
        <v>81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25"/>
      <c r="P58" s="23">
        <f t="shared" ref="P58:P65" si="13">SUM(C58:N58)</f>
        <v>0</v>
      </c>
      <c r="Q58"/>
      <c r="R58" s="23">
        <f>('1er Año'!P58+'2do Año'!P58+'3er Año'!P58)</f>
        <v>28800000</v>
      </c>
      <c r="S58"/>
      <c r="T58"/>
    </row>
    <row r="59" spans="1:20" ht="15.75" customHeight="1">
      <c r="A59"/>
      <c r="B59" s="30" t="s">
        <v>84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25"/>
      <c r="P59" s="23">
        <f t="shared" si="13"/>
        <v>0</v>
      </c>
      <c r="Q59"/>
      <c r="R59" s="23">
        <f>('1er Año'!P59+'2do Año'!P59+'3er Año'!P59)</f>
        <v>3120000</v>
      </c>
      <c r="S59"/>
      <c r="T59"/>
    </row>
    <row r="60" spans="1:20" ht="15.75" customHeight="1">
      <c r="A60"/>
      <c r="B60" s="30" t="s">
        <v>86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25"/>
      <c r="P60" s="23">
        <f t="shared" si="13"/>
        <v>0</v>
      </c>
      <c r="Q60"/>
      <c r="R60" s="23">
        <f>('1er Año'!P60+'2do Año'!P60+'3er Año'!P60)</f>
        <v>0</v>
      </c>
      <c r="S60"/>
      <c r="T60"/>
    </row>
    <row r="61" spans="1:20" ht="30">
      <c r="A61"/>
      <c r="B61" s="33" t="s">
        <v>88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25"/>
      <c r="P61" s="23">
        <f t="shared" si="13"/>
        <v>0</v>
      </c>
      <c r="Q61"/>
      <c r="R61" s="23">
        <f>('1er Año'!P61+'2do Año'!P61+'3er Año'!P61)</f>
        <v>240000</v>
      </c>
      <c r="S61"/>
      <c r="T61"/>
    </row>
    <row r="62" spans="1:20" ht="15.75" customHeight="1">
      <c r="A62"/>
      <c r="B62" s="30" t="s">
        <v>90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25"/>
      <c r="P62" s="23">
        <f t="shared" si="13"/>
        <v>0</v>
      </c>
      <c r="Q62"/>
      <c r="R62" s="23">
        <f>('1er Año'!P62+'2do Año'!P62+'3er Año'!P62)</f>
        <v>0</v>
      </c>
      <c r="S62"/>
      <c r="T62"/>
    </row>
    <row r="63" spans="1:20" ht="15.75" customHeight="1">
      <c r="A63"/>
      <c r="B63" s="30" t="s">
        <v>92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26"/>
      <c r="P63" s="23">
        <f t="shared" si="13"/>
        <v>0</v>
      </c>
      <c r="Q63"/>
      <c r="R63" s="23">
        <f>('1er Año'!P63+'2do Año'!P63+'3er Año'!P63)</f>
        <v>4680000</v>
      </c>
      <c r="S63"/>
      <c r="T63"/>
    </row>
    <row r="64" spans="1:20" ht="15.75" customHeight="1">
      <c r="A64"/>
      <c r="B64" s="30" t="s">
        <v>94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5"/>
      <c r="P64" s="23">
        <f t="shared" si="13"/>
        <v>0</v>
      </c>
      <c r="Q64"/>
      <c r="R64" s="23">
        <f>('1er Año'!P64+'2do Año'!P64+'3er Año'!P64)</f>
        <v>0</v>
      </c>
      <c r="S64"/>
      <c r="T64"/>
    </row>
    <row r="65" spans="1:20" ht="15.75" customHeight="1">
      <c r="A65"/>
      <c r="B65" s="30" t="s">
        <v>96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5"/>
      <c r="P65" s="23">
        <f t="shared" si="13"/>
        <v>0</v>
      </c>
      <c r="Q65"/>
      <c r="R65" s="23">
        <f>('1er Año'!P65+'2do Año'!P65+'3er Año'!P65)</f>
        <v>0</v>
      </c>
      <c r="S65"/>
      <c r="T65"/>
    </row>
    <row r="66" spans="1:20" ht="6" customHeight="1" thickBot="1">
      <c r="A66"/>
      <c r="B66" s="31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  <c r="P66" s="25"/>
      <c r="Q66"/>
      <c r="R66" s="25"/>
      <c r="S66"/>
      <c r="T66"/>
    </row>
    <row r="67" spans="1:20" ht="16.5" thickTop="1" thickBot="1">
      <c r="A67"/>
      <c r="B67" s="28" t="s">
        <v>98</v>
      </c>
      <c r="C67" s="20">
        <f>SUM(C68:C70)</f>
        <v>0</v>
      </c>
      <c r="D67" s="20">
        <f t="shared" ref="D67:N67" si="14">SUM(D68:D70)</f>
        <v>0</v>
      </c>
      <c r="E67" s="20">
        <f t="shared" si="14"/>
        <v>0</v>
      </c>
      <c r="F67" s="20">
        <f>SUM(F68:F70)</f>
        <v>0</v>
      </c>
      <c r="G67" s="20">
        <f t="shared" si="14"/>
        <v>0</v>
      </c>
      <c r="H67" s="20">
        <f t="shared" si="14"/>
        <v>0</v>
      </c>
      <c r="I67" s="20">
        <f t="shared" si="14"/>
        <v>0</v>
      </c>
      <c r="J67" s="20">
        <f t="shared" si="14"/>
        <v>0</v>
      </c>
      <c r="K67" s="20">
        <f t="shared" si="14"/>
        <v>0</v>
      </c>
      <c r="L67" s="20">
        <f t="shared" si="14"/>
        <v>0</v>
      </c>
      <c r="M67" s="20">
        <f t="shared" si="14"/>
        <v>0</v>
      </c>
      <c r="N67" s="20">
        <f t="shared" si="14"/>
        <v>0</v>
      </c>
      <c r="O67" s="26"/>
      <c r="P67" s="20">
        <f>SUM(C67:N67)</f>
        <v>0</v>
      </c>
      <c r="Q67"/>
      <c r="R67" s="20">
        <f>('1er Año'!P67+'2do Año'!P67+'3er Año'!P67)</f>
        <v>4272000</v>
      </c>
      <c r="S67"/>
      <c r="T67"/>
    </row>
    <row r="68" spans="1:20" ht="15.75" customHeight="1" thickTop="1">
      <c r="A68"/>
      <c r="B68" s="34" t="s">
        <v>99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26"/>
      <c r="P68" s="23">
        <f>SUM(C68:N68)</f>
        <v>0</v>
      </c>
      <c r="Q68"/>
      <c r="R68" s="23">
        <f>('1er Año'!P68+'2do Año'!P68+'3er Año'!P68)</f>
        <v>4080000</v>
      </c>
      <c r="S68"/>
      <c r="T68"/>
    </row>
    <row r="69" spans="1:20" ht="15.75" customHeight="1">
      <c r="A69"/>
      <c r="B69" s="30" t="s">
        <v>102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26"/>
      <c r="P69" s="23">
        <f>SUM(C69:N69)</f>
        <v>0</v>
      </c>
      <c r="Q69"/>
      <c r="R69" s="23">
        <f>('1er Año'!P69+'2do Año'!P69+'3er Año'!P69)</f>
        <v>192000</v>
      </c>
      <c r="S69"/>
      <c r="T69"/>
    </row>
    <row r="70" spans="1:20" ht="15.75" customHeight="1">
      <c r="A70"/>
      <c r="B70" s="33" t="s">
        <v>104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26"/>
      <c r="P70" s="23">
        <f>SUM(C70:N70)</f>
        <v>0</v>
      </c>
      <c r="Q70"/>
      <c r="R70" s="23">
        <f>('1er Año'!P70+'2do Año'!P70+'3er Año'!P70)</f>
        <v>0</v>
      </c>
      <c r="S70"/>
      <c r="T70"/>
    </row>
    <row r="71" spans="1:20" ht="6" customHeight="1" thickBot="1">
      <c r="A71"/>
      <c r="B71" s="31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5"/>
      <c r="Q71"/>
      <c r="R71" s="25"/>
      <c r="S71"/>
      <c r="T71"/>
    </row>
    <row r="72" spans="1:20" ht="16.5" thickTop="1" thickBot="1">
      <c r="A72"/>
      <c r="B72" s="28" t="s">
        <v>155</v>
      </c>
      <c r="C72" s="20">
        <f>SUM(C73)</f>
        <v>0</v>
      </c>
      <c r="D72" s="20">
        <f t="shared" ref="D72:N72" si="15">SUM(D73)</f>
        <v>0</v>
      </c>
      <c r="E72" s="20">
        <f t="shared" si="15"/>
        <v>0</v>
      </c>
      <c r="F72" s="20">
        <f t="shared" si="15"/>
        <v>0</v>
      </c>
      <c r="G72" s="20">
        <f t="shared" si="15"/>
        <v>0</v>
      </c>
      <c r="H72" s="20">
        <f t="shared" si="15"/>
        <v>0</v>
      </c>
      <c r="I72" s="20">
        <f t="shared" si="15"/>
        <v>0</v>
      </c>
      <c r="J72" s="20">
        <f t="shared" si="15"/>
        <v>0</v>
      </c>
      <c r="K72" s="20">
        <f t="shared" si="15"/>
        <v>0</v>
      </c>
      <c r="L72" s="20">
        <f t="shared" si="15"/>
        <v>0</v>
      </c>
      <c r="M72" s="20">
        <f t="shared" si="15"/>
        <v>0</v>
      </c>
      <c r="N72" s="20">
        <f t="shared" si="15"/>
        <v>0</v>
      </c>
      <c r="O72" s="26"/>
      <c r="P72" s="20">
        <f>SUM(C72:N72)</f>
        <v>0</v>
      </c>
      <c r="Q72"/>
      <c r="R72" s="20">
        <f>('1er Año'!P72+'2do Año'!P72+'3er Año'!P72)</f>
        <v>1507992</v>
      </c>
      <c r="S72"/>
      <c r="T72"/>
    </row>
    <row r="73" spans="1:20" ht="15.75" customHeight="1" thickTop="1">
      <c r="A73"/>
      <c r="B73" s="34" t="s">
        <v>156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26"/>
      <c r="P73" s="23">
        <f>SUM(C73:N73)</f>
        <v>0</v>
      </c>
      <c r="Q73"/>
      <c r="R73" s="23">
        <f>('1er Año'!P73+'2do Año'!P73+'3er Año'!P73)</f>
        <v>1507992</v>
      </c>
      <c r="S73"/>
      <c r="T73"/>
    </row>
    <row r="74" spans="1:20" ht="6" customHeight="1" thickBot="1">
      <c r="A74"/>
      <c r="B74" s="31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5"/>
      <c r="Q74"/>
      <c r="R74"/>
      <c r="S74"/>
      <c r="T74"/>
    </row>
    <row r="75" spans="1:20" ht="16.5" thickTop="1" thickBot="1">
      <c r="A75"/>
      <c r="B75" s="28" t="s">
        <v>110</v>
      </c>
      <c r="C75" s="20">
        <f t="shared" ref="C75:N75" si="16">SUM(C76:C76)</f>
        <v>0</v>
      </c>
      <c r="D75" s="20">
        <f t="shared" si="16"/>
        <v>0</v>
      </c>
      <c r="E75" s="20">
        <f t="shared" si="16"/>
        <v>0</v>
      </c>
      <c r="F75" s="20">
        <f t="shared" si="16"/>
        <v>0</v>
      </c>
      <c r="G75" s="20">
        <f t="shared" si="16"/>
        <v>0</v>
      </c>
      <c r="H75" s="20">
        <f t="shared" si="16"/>
        <v>0</v>
      </c>
      <c r="I75" s="20">
        <f t="shared" si="16"/>
        <v>0</v>
      </c>
      <c r="J75" s="20">
        <f t="shared" si="16"/>
        <v>0</v>
      </c>
      <c r="K75" s="20">
        <f t="shared" si="16"/>
        <v>0</v>
      </c>
      <c r="L75" s="20">
        <f t="shared" si="16"/>
        <v>0</v>
      </c>
      <c r="M75" s="20">
        <f t="shared" si="16"/>
        <v>0</v>
      </c>
      <c r="N75" s="20">
        <f t="shared" si="16"/>
        <v>0</v>
      </c>
      <c r="O75" s="26"/>
      <c r="P75" s="20">
        <f>SUM(C75:N75)</f>
        <v>0</v>
      </c>
      <c r="Q75"/>
      <c r="R75" s="20">
        <f>('1er Año'!P75+'2do Año'!P75+'3er Año'!P75)</f>
        <v>1320000</v>
      </c>
      <c r="S75"/>
      <c r="T75"/>
    </row>
    <row r="76" spans="1:20" ht="30.75" thickTop="1">
      <c r="A76"/>
      <c r="B76" s="49" t="s">
        <v>111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26"/>
      <c r="P76" s="23">
        <f t="shared" ref="P76" si="17">SUM(C76:N76)</f>
        <v>0</v>
      </c>
      <c r="Q76"/>
      <c r="R76" s="23">
        <f>('1er Año'!P76+'2do Año'!P76+'3er Año'!P76)</f>
        <v>1320000</v>
      </c>
      <c r="S76"/>
      <c r="T76"/>
    </row>
    <row r="77" spans="1:20" ht="6" customHeight="1" thickBot="1">
      <c r="A77"/>
      <c r="B77" s="32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/>
      <c r="R77" s="25"/>
      <c r="S77"/>
      <c r="T77"/>
    </row>
    <row r="78" spans="1:20" ht="16.5" thickTop="1" thickBot="1">
      <c r="A78"/>
      <c r="B78" s="28" t="s">
        <v>114</v>
      </c>
      <c r="C78" s="20">
        <f>SUM(C79)</f>
        <v>0</v>
      </c>
      <c r="D78" s="20">
        <f t="shared" ref="D78:N78" si="18">SUM(D79)</f>
        <v>0</v>
      </c>
      <c r="E78" s="20">
        <f t="shared" si="18"/>
        <v>0</v>
      </c>
      <c r="F78" s="20">
        <f t="shared" si="18"/>
        <v>0</v>
      </c>
      <c r="G78" s="20">
        <f t="shared" si="18"/>
        <v>0</v>
      </c>
      <c r="H78" s="20">
        <f t="shared" si="18"/>
        <v>0</v>
      </c>
      <c r="I78" s="20">
        <f t="shared" si="18"/>
        <v>0</v>
      </c>
      <c r="J78" s="20">
        <f t="shared" si="18"/>
        <v>0</v>
      </c>
      <c r="K78" s="20">
        <f t="shared" si="18"/>
        <v>0</v>
      </c>
      <c r="L78" s="20">
        <f t="shared" si="18"/>
        <v>0</v>
      </c>
      <c r="M78" s="20">
        <f t="shared" si="18"/>
        <v>0</v>
      </c>
      <c r="N78" s="20">
        <f t="shared" si="18"/>
        <v>0</v>
      </c>
      <c r="O78" s="25"/>
      <c r="P78" s="20">
        <f>SUM(C78:N78)</f>
        <v>0</v>
      </c>
      <c r="Q78"/>
      <c r="R78" s="20">
        <f>('1er Año'!P78+'2do Año'!P78+'3er Año'!P78)</f>
        <v>0</v>
      </c>
      <c r="S78"/>
      <c r="T78"/>
    </row>
    <row r="79" spans="1:20" ht="15.75" thickTop="1">
      <c r="A79"/>
      <c r="B79" s="34" t="s">
        <v>115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9">
        <v>0</v>
      </c>
      <c r="O79" s="26"/>
      <c r="P79" s="23">
        <f t="shared" ref="P79" si="19">SUM(C79:N79)</f>
        <v>0</v>
      </c>
      <c r="Q79"/>
      <c r="R79" s="23">
        <f>('1er Año'!P79+'2do Año'!P79+'3er Año'!P79)</f>
        <v>0</v>
      </c>
      <c r="S79"/>
      <c r="T79"/>
    </row>
    <row r="80" spans="1:20" ht="6" customHeight="1" thickBot="1">
      <c r="A80"/>
      <c r="B80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/>
      <c r="R80"/>
      <c r="S80"/>
      <c r="T80"/>
    </row>
    <row r="81" spans="1:20" ht="19.899999999999999" customHeight="1" thickTop="1" thickBot="1">
      <c r="A81"/>
      <c r="B81" s="47" t="s">
        <v>157</v>
      </c>
      <c r="C81" s="48">
        <f>('1er Año'!P81+C10-C14)</f>
        <v>0</v>
      </c>
      <c r="D81" s="48">
        <f t="shared" ref="D81:N81" si="20">(C81+D10-D14)</f>
        <v>0</v>
      </c>
      <c r="E81" s="48">
        <f t="shared" si="20"/>
        <v>0</v>
      </c>
      <c r="F81" s="48">
        <f t="shared" si="20"/>
        <v>0</v>
      </c>
      <c r="G81" s="48">
        <f t="shared" si="20"/>
        <v>0</v>
      </c>
      <c r="H81" s="48">
        <f t="shared" si="20"/>
        <v>0</v>
      </c>
      <c r="I81" s="48">
        <f t="shared" si="20"/>
        <v>0</v>
      </c>
      <c r="J81" s="48">
        <f t="shared" si="20"/>
        <v>0</v>
      </c>
      <c r="K81" s="48">
        <f t="shared" si="20"/>
        <v>0</v>
      </c>
      <c r="L81" s="48">
        <f t="shared" si="20"/>
        <v>0</v>
      </c>
      <c r="M81" s="48">
        <f t="shared" si="20"/>
        <v>0</v>
      </c>
      <c r="N81" s="48">
        <f t="shared" si="20"/>
        <v>0</v>
      </c>
      <c r="O81" s="26"/>
      <c r="P81" s="48">
        <f>(P10-P14)</f>
        <v>0</v>
      </c>
      <c r="Q81"/>
      <c r="R81" s="48">
        <f>('1er Año'!P81+'2do Año'!P81+'3er Año'!P81)</f>
        <v>0</v>
      </c>
      <c r="S81"/>
      <c r="T81"/>
    </row>
    <row r="82" spans="1:20" ht="6" customHeight="1" thickTop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50"/>
      <c r="Q83"/>
      <c r="R83"/>
      <c r="S83"/>
      <c r="T83"/>
    </row>
    <row r="84" spans="1:20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</sheetData>
  <sheetProtection algorithmName="SHA-512" hashValue="56BpMwKEEyGJoY5Z03So/JQjEOm9qWXUAsXL5Tx1M4HuP7AQl7zIfasdfBjK5kBhzy+MrD2ogXrZ2yAUb1LtGQ==" saltValue="11im0JKv/QSO0I6KQZrlgA==" spinCount="100000" sheet="1" objects="1" scenarios="1"/>
  <mergeCells count="8">
    <mergeCell ref="I5:K5"/>
    <mergeCell ref="M5:P5"/>
    <mergeCell ref="C3:G3"/>
    <mergeCell ref="I3:K3"/>
    <mergeCell ref="M3:P3"/>
    <mergeCell ref="C4:G4"/>
    <mergeCell ref="I4:K4"/>
    <mergeCell ref="M4:P4"/>
  </mergeCells>
  <conditionalFormatting sqref="R81">
    <cfRule type="cellIs" dxfId="6" priority="1" operator="equal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dataValidations count="1">
    <dataValidation type="whole" operator="greaterThanOrEqual" allowBlank="1" showInputMessage="1" showErrorMessage="1" sqref="C11:N12 C57:N65 C76:N79 C17:N55 C67:N73" xr:uid="{00000000-0002-0000-0300-000000000000}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landscape" r:id="rId1"/>
  <rowBreaks count="1" manualBreakCount="1">
    <brk id="38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T93"/>
  <sheetViews>
    <sheetView showGridLines="0" topLeftCell="A4" zoomScale="98" zoomScaleNormal="98" workbookViewId="0">
      <selection activeCell="E19" sqref="E19"/>
    </sheetView>
  </sheetViews>
  <sheetFormatPr defaultColWidth="11.5703125" defaultRowHeight="15"/>
  <cols>
    <col min="1" max="1" width="1.140625" style="8" customWidth="1"/>
    <col min="2" max="2" width="35.42578125" style="8" bestFit="1" customWidth="1"/>
    <col min="3" max="14" width="14.42578125" style="8" customWidth="1"/>
    <col min="15" max="15" width="1.140625" style="8" customWidth="1"/>
    <col min="16" max="16" width="14.42578125" style="8" customWidth="1"/>
    <col min="17" max="17" width="1.140625" style="8" customWidth="1"/>
    <col min="18" max="18" width="19.140625" style="8" bestFit="1" customWidth="1"/>
    <col min="19" max="19" width="1.140625" style="8" customWidth="1"/>
    <col min="20" max="16384" width="11.5703125" style="8"/>
  </cols>
  <sheetData>
    <row r="1" spans="1:20" ht="6" customHeight="1" thickBo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7.15" customHeight="1">
      <c r="A2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/>
    </row>
    <row r="3" spans="1:20" ht="27" customHeight="1">
      <c r="A3"/>
      <c r="B3" s="38"/>
      <c r="C3" s="165" t="s">
        <v>119</v>
      </c>
      <c r="D3" s="165"/>
      <c r="E3" s="165"/>
      <c r="F3" s="165"/>
      <c r="G3" s="165"/>
      <c r="H3" s="39" t="s">
        <v>120</v>
      </c>
      <c r="I3" s="169" t="str">
        <f>('1er Año'!I3:K3)</f>
        <v>Referencial del Adulto Mayor Gulamtun</v>
      </c>
      <c r="J3" s="170"/>
      <c r="K3" s="171"/>
      <c r="L3" s="39" t="s">
        <v>122</v>
      </c>
      <c r="M3" s="166">
        <f>('1er Año'!M3:P3)</f>
        <v>90</v>
      </c>
      <c r="N3" s="167"/>
      <c r="O3" s="167"/>
      <c r="P3" s="168"/>
      <c r="Q3" s="40"/>
      <c r="R3" s="40"/>
      <c r="S3" s="41"/>
      <c r="T3"/>
    </row>
    <row r="4" spans="1:20" ht="27" customHeight="1">
      <c r="A4"/>
      <c r="B4" s="38"/>
      <c r="C4" s="164" t="s">
        <v>187</v>
      </c>
      <c r="D4" s="164"/>
      <c r="E4" s="164"/>
      <c r="F4" s="164"/>
      <c r="G4" s="164"/>
      <c r="H4" s="39" t="s">
        <v>124</v>
      </c>
      <c r="I4" s="172" t="str">
        <f>('1er Año'!I4:K4)</f>
        <v>Universidad Autónoma de Chile</v>
      </c>
      <c r="J4" s="173"/>
      <c r="K4" s="174"/>
      <c r="L4" s="39" t="s">
        <v>126</v>
      </c>
      <c r="M4" s="166" t="str">
        <f>('1er Año'!M4:P4)</f>
        <v>Araucanía</v>
      </c>
      <c r="N4" s="167"/>
      <c r="O4" s="167"/>
      <c r="P4" s="168"/>
      <c r="Q4" s="40"/>
      <c r="R4" s="40"/>
      <c r="S4" s="41"/>
      <c r="T4"/>
    </row>
    <row r="5" spans="1:20" ht="27" customHeight="1">
      <c r="A5"/>
      <c r="B5" s="38"/>
      <c r="C5" s="40"/>
      <c r="D5" s="40"/>
      <c r="E5" s="40"/>
      <c r="F5" s="40"/>
      <c r="G5" s="40"/>
      <c r="H5" s="39" t="s">
        <v>128</v>
      </c>
      <c r="I5" s="172" t="str">
        <f>('1er Año'!I5:K5)</f>
        <v>71.633.300-0</v>
      </c>
      <c r="J5" s="173"/>
      <c r="K5" s="174"/>
      <c r="L5" s="39" t="s">
        <v>130</v>
      </c>
      <c r="M5" s="166" t="str">
        <f>('1er Año'!M5:P5)</f>
        <v>Temuco</v>
      </c>
      <c r="N5" s="167"/>
      <c r="O5" s="167"/>
      <c r="P5" s="168"/>
      <c r="Q5" s="40"/>
      <c r="R5" s="40"/>
      <c r="S5" s="41"/>
      <c r="T5"/>
    </row>
    <row r="6" spans="1:20" ht="7.15" customHeight="1" thickBot="1">
      <c r="A6"/>
      <c r="B6" s="42"/>
      <c r="C6" s="43"/>
      <c r="D6" s="44"/>
      <c r="E6" s="44"/>
      <c r="F6" s="44"/>
      <c r="G6" s="45"/>
      <c r="H6" s="44"/>
      <c r="I6" s="44"/>
      <c r="J6" s="44"/>
      <c r="K6" s="45"/>
      <c r="L6" s="45"/>
      <c r="M6" s="44"/>
      <c r="N6" s="44"/>
      <c r="O6" s="44"/>
      <c r="P6" s="44"/>
      <c r="Q6" s="51"/>
      <c r="R6" s="51"/>
      <c r="S6" s="46"/>
      <c r="T6"/>
    </row>
    <row r="7" spans="1:20" ht="3.6" customHeight="1" thickBot="1">
      <c r="A7"/>
      <c r="B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/>
      <c r="R7"/>
      <c r="S7"/>
      <c r="T7"/>
    </row>
    <row r="8" spans="1:20" ht="16.149999999999999" customHeight="1" thickBot="1">
      <c r="A8"/>
      <c r="B8" s="14" t="s">
        <v>174</v>
      </c>
      <c r="C8" s="15" t="s">
        <v>188</v>
      </c>
      <c r="D8" s="15" t="s">
        <v>189</v>
      </c>
      <c r="E8" s="15" t="s">
        <v>190</v>
      </c>
      <c r="F8" s="15" t="s">
        <v>191</v>
      </c>
      <c r="G8" s="15" t="s">
        <v>192</v>
      </c>
      <c r="H8" s="15" t="s">
        <v>193</v>
      </c>
      <c r="I8" s="15" t="s">
        <v>194</v>
      </c>
      <c r="J8" s="15" t="s">
        <v>195</v>
      </c>
      <c r="K8" s="15" t="s">
        <v>196</v>
      </c>
      <c r="L8" s="15" t="s">
        <v>197</v>
      </c>
      <c r="M8" s="15" t="s">
        <v>198</v>
      </c>
      <c r="N8" s="15" t="s">
        <v>199</v>
      </c>
      <c r="O8" s="16"/>
      <c r="P8" s="15" t="s">
        <v>145</v>
      </c>
      <c r="Q8" s="52"/>
      <c r="R8" s="17" t="s">
        <v>172</v>
      </c>
      <c r="S8"/>
      <c r="T8"/>
    </row>
    <row r="9" spans="1:20" ht="6" customHeight="1" thickBot="1">
      <c r="A9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 s="19"/>
      <c r="Q9"/>
      <c r="R9"/>
      <c r="S9"/>
      <c r="T9"/>
    </row>
    <row r="10" spans="1:20" ht="19.5" customHeight="1" thickTop="1" thickBot="1">
      <c r="A10"/>
      <c r="B10" s="47" t="s">
        <v>146</v>
      </c>
      <c r="C10" s="48">
        <f>(C11+C12)</f>
        <v>0</v>
      </c>
      <c r="D10" s="48">
        <f t="shared" ref="D10:N10" si="0">(D11+D12)</f>
        <v>0</v>
      </c>
      <c r="E10" s="48">
        <f t="shared" si="0"/>
        <v>0</v>
      </c>
      <c r="F10" s="48">
        <f t="shared" si="0"/>
        <v>0</v>
      </c>
      <c r="G10" s="48">
        <f t="shared" si="0"/>
        <v>0</v>
      </c>
      <c r="H10" s="48">
        <f t="shared" si="0"/>
        <v>0</v>
      </c>
      <c r="I10" s="48">
        <f t="shared" si="0"/>
        <v>0</v>
      </c>
      <c r="J10" s="48">
        <f t="shared" si="0"/>
        <v>0</v>
      </c>
      <c r="K10" s="48">
        <f t="shared" si="0"/>
        <v>0</v>
      </c>
      <c r="L10" s="48">
        <f t="shared" si="0"/>
        <v>0</v>
      </c>
      <c r="M10" s="48">
        <f t="shared" si="0"/>
        <v>0</v>
      </c>
      <c r="N10" s="48">
        <f t="shared" si="0"/>
        <v>0</v>
      </c>
      <c r="O10" s="21"/>
      <c r="P10" s="48">
        <f>SUM(C10:N10)</f>
        <v>0</v>
      </c>
      <c r="Q10"/>
      <c r="R10" s="48">
        <f>('1er Año'!P10+'2do Año'!P10+'3er Año'!P10+'4to Año'!P10)</f>
        <v>522828000</v>
      </c>
      <c r="S10"/>
      <c r="T10"/>
    </row>
    <row r="11" spans="1:20" ht="15.75" customHeight="1" thickTop="1">
      <c r="A11"/>
      <c r="B11" s="22" t="s">
        <v>147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23"/>
      <c r="P11" s="24">
        <f>SUM(C11:N11)</f>
        <v>0</v>
      </c>
      <c r="Q11"/>
      <c r="R11" s="24">
        <f>('1er Año'!P11+'2do Año'!P11+'3er Año'!P11+'4to Año'!P11)</f>
        <v>522828000</v>
      </c>
      <c r="S11"/>
      <c r="T11"/>
    </row>
    <row r="12" spans="1:20" hidden="1">
      <c r="A12"/>
      <c r="B12" s="22" t="s">
        <v>148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3"/>
      <c r="P12" s="24">
        <f>SUM(C12:N12)</f>
        <v>0</v>
      </c>
      <c r="Q12"/>
      <c r="R12" s="24">
        <f>('1er Año'!P12+'2do Año'!P12+'4to Año'!P12)</f>
        <v>0</v>
      </c>
      <c r="S12"/>
      <c r="T12"/>
    </row>
    <row r="13" spans="1:20" ht="6" customHeight="1" thickBot="1">
      <c r="A13"/>
      <c r="B1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/>
      <c r="R13" s="25"/>
      <c r="S13"/>
      <c r="T13"/>
    </row>
    <row r="14" spans="1:20" ht="19.899999999999999" customHeight="1" thickTop="1" thickBot="1">
      <c r="A14"/>
      <c r="B14" s="47" t="s">
        <v>149</v>
      </c>
      <c r="C14" s="48">
        <f>(C16+C23+C29+C39+C48+C57+C67+C75+C78+C72)</f>
        <v>0</v>
      </c>
      <c r="D14" s="48">
        <f t="shared" ref="D14:N14" si="1">(D16+D23+D29+D39+D48+D57+D67+D75+D78+D72)</f>
        <v>0</v>
      </c>
      <c r="E14" s="48">
        <f t="shared" si="1"/>
        <v>0</v>
      </c>
      <c r="F14" s="48">
        <f t="shared" si="1"/>
        <v>0</v>
      </c>
      <c r="G14" s="48">
        <f t="shared" si="1"/>
        <v>0</v>
      </c>
      <c r="H14" s="48">
        <f t="shared" si="1"/>
        <v>0</v>
      </c>
      <c r="I14" s="48">
        <f t="shared" si="1"/>
        <v>0</v>
      </c>
      <c r="J14" s="48">
        <f t="shared" si="1"/>
        <v>0</v>
      </c>
      <c r="K14" s="48">
        <f t="shared" si="1"/>
        <v>0</v>
      </c>
      <c r="L14" s="48">
        <f t="shared" si="1"/>
        <v>0</v>
      </c>
      <c r="M14" s="48">
        <f t="shared" si="1"/>
        <v>0</v>
      </c>
      <c r="N14" s="48">
        <f t="shared" si="1"/>
        <v>0</v>
      </c>
      <c r="O14" s="26"/>
      <c r="P14" s="48">
        <f>(P16+P23+P29+P39+P48+P57+P67+P75+P78+P72)</f>
        <v>0</v>
      </c>
      <c r="Q14"/>
      <c r="R14" s="48">
        <f>('1er Año'!P14+'2do Año'!P14+'3er Año'!P14+'4to Año'!P14)</f>
        <v>522828000</v>
      </c>
      <c r="S14"/>
      <c r="T14"/>
    </row>
    <row r="15" spans="1:20" ht="6" customHeight="1" thickTop="1" thickBot="1">
      <c r="A15"/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/>
      <c r="R15" s="25"/>
      <c r="S15"/>
      <c r="T15"/>
    </row>
    <row r="16" spans="1:20" ht="16.5" thickTop="1" thickBot="1">
      <c r="A16"/>
      <c r="B16" s="28" t="s">
        <v>150</v>
      </c>
      <c r="C16" s="20">
        <f t="shared" ref="C16:M16" si="2">SUM(C17:C21)</f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  <c r="L16" s="20">
        <f t="shared" si="2"/>
        <v>0</v>
      </c>
      <c r="M16" s="20">
        <f t="shared" si="2"/>
        <v>0</v>
      </c>
      <c r="N16" s="20">
        <f>SUM(N17:N21)</f>
        <v>0</v>
      </c>
      <c r="O16" s="21"/>
      <c r="P16" s="20">
        <f>SUM(C16:N16)</f>
        <v>0</v>
      </c>
      <c r="Q16"/>
      <c r="R16" s="20">
        <f>('1er Año'!P16+'2do Año'!P16+'3er Año'!P16+'4to Año'!P16)</f>
        <v>275728008</v>
      </c>
      <c r="S16"/>
      <c r="T16"/>
    </row>
    <row r="17" spans="1:20" ht="15.75" customHeight="1" thickTop="1">
      <c r="A17"/>
      <c r="B17" s="22" t="s">
        <v>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25"/>
      <c r="P17" s="24">
        <f>SUM(C17:N17)</f>
        <v>0</v>
      </c>
      <c r="Q17"/>
      <c r="R17" s="24">
        <f>('1er Año'!P17+'2do Año'!P17+'3er Año'!P17+'4to Año'!P17)</f>
        <v>34411080</v>
      </c>
      <c r="S17"/>
      <c r="T17"/>
    </row>
    <row r="18" spans="1:20" ht="15.75" customHeight="1">
      <c r="A18"/>
      <c r="B18" s="22" t="s">
        <v>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25"/>
      <c r="P18" s="24">
        <f t="shared" ref="P18:P21" si="3">SUM(C18:N18)</f>
        <v>0</v>
      </c>
      <c r="Q18"/>
      <c r="R18" s="24">
        <f>('1er Año'!P18+'2do Año'!P18+'3er Año'!P18+'4to Año'!P18)</f>
        <v>162054552</v>
      </c>
      <c r="S18"/>
      <c r="T18"/>
    </row>
    <row r="19" spans="1:20" ht="15.75" customHeight="1">
      <c r="A19"/>
      <c r="B19" s="2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25"/>
      <c r="P19" s="24">
        <f t="shared" si="3"/>
        <v>0</v>
      </c>
      <c r="Q19"/>
      <c r="R19" s="24">
        <f>('1er Año'!P19+'2do Año'!P19+'3er Año'!P19+'4to Año'!P19)</f>
        <v>20440392</v>
      </c>
      <c r="S19"/>
      <c r="T19"/>
    </row>
    <row r="20" spans="1:20" ht="15.75" customHeight="1">
      <c r="A20"/>
      <c r="B20" s="22" t="s">
        <v>14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25"/>
      <c r="P20" s="24">
        <f t="shared" si="3"/>
        <v>0</v>
      </c>
      <c r="Q20"/>
      <c r="R20" s="24">
        <f>('1er Año'!P20+'2do Año'!P20+'3er Año'!P20+'4to Año'!P20)</f>
        <v>43281288</v>
      </c>
      <c r="S20"/>
      <c r="T20"/>
    </row>
    <row r="21" spans="1:20" ht="15.75" customHeight="1">
      <c r="A21"/>
      <c r="B21" s="22" t="s">
        <v>17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25"/>
      <c r="P21" s="24">
        <f t="shared" si="3"/>
        <v>0</v>
      </c>
      <c r="Q21"/>
      <c r="R21" s="24">
        <f>('1er Año'!P21+'2do Año'!P21+'3er Año'!P21+'4to Año'!P21)</f>
        <v>15540696</v>
      </c>
      <c r="S21"/>
      <c r="T21"/>
    </row>
    <row r="22" spans="1:20" ht="6" customHeight="1" thickBot="1">
      <c r="A22"/>
      <c r="B2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/>
      <c r="R22" s="25"/>
      <c r="S22"/>
      <c r="T22"/>
    </row>
    <row r="23" spans="1:20" ht="16.5" thickTop="1" thickBot="1">
      <c r="A23"/>
      <c r="B23" s="28" t="s">
        <v>151</v>
      </c>
      <c r="C23" s="20">
        <f>SUM(C24:C27)</f>
        <v>0</v>
      </c>
      <c r="D23" s="20">
        <f t="shared" ref="D23:N23" si="4">SUM(D24:D27)</f>
        <v>0</v>
      </c>
      <c r="E23" s="20">
        <f t="shared" si="4"/>
        <v>0</v>
      </c>
      <c r="F23" s="20">
        <f t="shared" si="4"/>
        <v>0</v>
      </c>
      <c r="G23" s="20">
        <f t="shared" si="4"/>
        <v>0</v>
      </c>
      <c r="H23" s="20">
        <f t="shared" si="4"/>
        <v>0</v>
      </c>
      <c r="I23" s="20">
        <f t="shared" si="4"/>
        <v>0</v>
      </c>
      <c r="J23" s="20">
        <f t="shared" si="4"/>
        <v>0</v>
      </c>
      <c r="K23" s="20">
        <f t="shared" si="4"/>
        <v>0</v>
      </c>
      <c r="L23" s="20">
        <f t="shared" si="4"/>
        <v>0</v>
      </c>
      <c r="M23" s="20">
        <f t="shared" si="4"/>
        <v>0</v>
      </c>
      <c r="N23" s="20">
        <f t="shared" si="4"/>
        <v>0</v>
      </c>
      <c r="O23" s="25"/>
      <c r="P23" s="20">
        <f>SUM(C23:N23)</f>
        <v>0</v>
      </c>
      <c r="Q23"/>
      <c r="R23" s="20">
        <f>('1er Año'!P23+'2do Año'!P23+'3er Año'!P23+'4to Año'!P23)</f>
        <v>87720000</v>
      </c>
      <c r="S23"/>
      <c r="T23"/>
    </row>
    <row r="24" spans="1:20" ht="15.75" customHeight="1" thickTop="1">
      <c r="A24"/>
      <c r="B24" s="29" t="s">
        <v>21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25"/>
      <c r="P24" s="23">
        <f t="shared" ref="P24:P27" si="5">SUM(C24:N24)</f>
        <v>0</v>
      </c>
      <c r="Q24"/>
      <c r="R24" s="23">
        <f>('1er Año'!P24+'2do Año'!P24+'3er Año'!P24+'4to Año'!P24)</f>
        <v>75000000</v>
      </c>
      <c r="S24"/>
      <c r="T24"/>
    </row>
    <row r="25" spans="1:20" ht="15.75" customHeight="1">
      <c r="A25"/>
      <c r="B25" s="30" t="s">
        <v>24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25"/>
      <c r="P25" s="23">
        <f t="shared" si="5"/>
        <v>0</v>
      </c>
      <c r="Q25"/>
      <c r="R25" s="23">
        <f>('1er Año'!P25+'2do Año'!P25+'3er Año'!P25+'4to Año'!P25)</f>
        <v>12000000</v>
      </c>
      <c r="S25"/>
      <c r="T25"/>
    </row>
    <row r="26" spans="1:20" ht="15.75" customHeight="1">
      <c r="A26"/>
      <c r="B26" s="30" t="s">
        <v>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25"/>
      <c r="P26" s="23">
        <f t="shared" si="5"/>
        <v>0</v>
      </c>
      <c r="Q26"/>
      <c r="R26" s="23">
        <f>('1er Año'!P26+'2do Año'!P26+'3er Año'!P26+'4to Año'!P26)</f>
        <v>480000</v>
      </c>
      <c r="S26"/>
      <c r="T26"/>
    </row>
    <row r="27" spans="1:20" ht="15.75" customHeight="1">
      <c r="A27"/>
      <c r="B27" s="30" t="s">
        <v>28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25"/>
      <c r="P27" s="23">
        <f t="shared" si="5"/>
        <v>0</v>
      </c>
      <c r="Q27"/>
      <c r="R27" s="23">
        <f>('1er Año'!P27+'2do Año'!P27+'3er Año'!P27+'4to Año'!P27)</f>
        <v>240000</v>
      </c>
      <c r="S27"/>
      <c r="T27"/>
    </row>
    <row r="28" spans="1:20" ht="6" customHeight="1" thickBot="1">
      <c r="A28"/>
      <c r="B2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/>
      <c r="R28" s="25"/>
      <c r="S28"/>
      <c r="T28"/>
    </row>
    <row r="29" spans="1:20" ht="16.5" thickTop="1" thickBot="1">
      <c r="A29"/>
      <c r="B29" s="28" t="s">
        <v>30</v>
      </c>
      <c r="C29" s="20">
        <f>SUM(C30:C37)</f>
        <v>0</v>
      </c>
      <c r="D29" s="20">
        <f t="shared" ref="D29:N29" si="6">SUM(D30:D37)</f>
        <v>0</v>
      </c>
      <c r="E29" s="20">
        <f t="shared" si="6"/>
        <v>0</v>
      </c>
      <c r="F29" s="20">
        <f t="shared" si="6"/>
        <v>0</v>
      </c>
      <c r="G29" s="20">
        <f t="shared" si="6"/>
        <v>0</v>
      </c>
      <c r="H29" s="20">
        <f t="shared" si="6"/>
        <v>0</v>
      </c>
      <c r="I29" s="20">
        <f t="shared" si="6"/>
        <v>0</v>
      </c>
      <c r="J29" s="20">
        <f t="shared" si="6"/>
        <v>0</v>
      </c>
      <c r="K29" s="20">
        <f t="shared" si="6"/>
        <v>0</v>
      </c>
      <c r="L29" s="20">
        <f t="shared" si="6"/>
        <v>0</v>
      </c>
      <c r="M29" s="20">
        <f t="shared" si="6"/>
        <v>0</v>
      </c>
      <c r="N29" s="20">
        <f t="shared" si="6"/>
        <v>0</v>
      </c>
      <c r="O29" s="25"/>
      <c r="P29" s="20">
        <f>SUM(C29:N29)</f>
        <v>0</v>
      </c>
      <c r="Q29"/>
      <c r="R29" s="20">
        <f>('1er Año'!P29+'2do Año'!P29+'3er Año'!P29+'4to Año'!P29)</f>
        <v>84000000</v>
      </c>
      <c r="S29"/>
      <c r="T29"/>
    </row>
    <row r="30" spans="1:20" ht="15.75" customHeight="1" thickTop="1">
      <c r="A30"/>
      <c r="B30" s="29" t="s">
        <v>31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25"/>
      <c r="P30" s="23">
        <f t="shared" ref="P30:P37" si="7">SUM(C30:N30)</f>
        <v>0</v>
      </c>
      <c r="Q30"/>
      <c r="R30" s="23">
        <f>('1er Año'!P30+'2do Año'!P30+'3er Año'!P30+'4to Año'!P30)</f>
        <v>26400000</v>
      </c>
      <c r="S30"/>
      <c r="T30"/>
    </row>
    <row r="31" spans="1:20" ht="15.75" customHeight="1">
      <c r="A31"/>
      <c r="B31" s="30" t="s">
        <v>34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25"/>
      <c r="P31" s="23">
        <f t="shared" si="7"/>
        <v>0</v>
      </c>
      <c r="Q31"/>
      <c r="R31" s="23">
        <f>('1er Año'!P31+'2do Año'!P31+'3er Año'!P31+'4to Año'!P31)</f>
        <v>0</v>
      </c>
      <c r="S31"/>
      <c r="T31"/>
    </row>
    <row r="32" spans="1:20" ht="15.75" customHeight="1">
      <c r="A32"/>
      <c r="B32" s="30" t="s">
        <v>36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25"/>
      <c r="P32" s="23">
        <f t="shared" si="7"/>
        <v>0</v>
      </c>
      <c r="Q32"/>
      <c r="R32" s="23">
        <f>('1er Año'!P32+'2do Año'!P32+'3er Año'!P32+'4to Año'!P32)</f>
        <v>2400000</v>
      </c>
      <c r="S32"/>
      <c r="T32"/>
    </row>
    <row r="33" spans="1:20" ht="15.75" customHeight="1">
      <c r="A33"/>
      <c r="B33" s="30" t="s">
        <v>38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25"/>
      <c r="P33" s="23">
        <f t="shared" si="7"/>
        <v>0</v>
      </c>
      <c r="Q33"/>
      <c r="R33" s="23">
        <f>('1er Año'!P33+'2do Año'!P33+'3er Año'!P33+'4to Año'!P33)</f>
        <v>7200000</v>
      </c>
      <c r="S33"/>
      <c r="T33"/>
    </row>
    <row r="34" spans="1:20" ht="15.75" customHeight="1">
      <c r="A34"/>
      <c r="B34" s="30" t="s">
        <v>40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25"/>
      <c r="P34" s="23">
        <f t="shared" si="7"/>
        <v>0</v>
      </c>
      <c r="Q34"/>
      <c r="R34" s="23">
        <f>('1er Año'!P34+'2do Año'!P34+'3er Año'!P34+'4to Año'!P34)</f>
        <v>0</v>
      </c>
      <c r="S34"/>
      <c r="T34"/>
    </row>
    <row r="35" spans="1:20" ht="30">
      <c r="A35"/>
      <c r="B35" s="33" t="s">
        <v>152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25"/>
      <c r="P35" s="23">
        <f t="shared" si="7"/>
        <v>0</v>
      </c>
      <c r="Q35"/>
      <c r="R35" s="23">
        <f>('1er Año'!P35+'2do Año'!P35+'3er Año'!P35+'4to Año'!P35)</f>
        <v>48000000</v>
      </c>
      <c r="S35"/>
      <c r="T35"/>
    </row>
    <row r="36" spans="1:20" ht="30">
      <c r="A36"/>
      <c r="B36" s="33" t="s">
        <v>44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25"/>
      <c r="P36" s="23">
        <f t="shared" si="7"/>
        <v>0</v>
      </c>
      <c r="Q36"/>
      <c r="R36" s="23">
        <f>('1er Año'!P36+'2do Año'!P36+'3er Año'!P36+'4to Año'!P36)</f>
        <v>0</v>
      </c>
      <c r="S36"/>
      <c r="T36"/>
    </row>
    <row r="37" spans="1:20" ht="30">
      <c r="A37"/>
      <c r="B37" s="33" t="s">
        <v>46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25"/>
      <c r="P37" s="23">
        <f t="shared" si="7"/>
        <v>0</v>
      </c>
      <c r="Q37"/>
      <c r="R37" s="23">
        <f>('1er Año'!P37+'2do Año'!P37+'3er Año'!P37+'4to Año'!P37)</f>
        <v>0</v>
      </c>
      <c r="S37"/>
      <c r="T37"/>
    </row>
    <row r="38" spans="1:20" ht="6" customHeight="1" thickBot="1">
      <c r="A38"/>
      <c r="B38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/>
      <c r="R38" s="25"/>
      <c r="S38"/>
      <c r="T38"/>
    </row>
    <row r="39" spans="1:20" ht="16.5" thickTop="1" thickBot="1">
      <c r="A39"/>
      <c r="B39" s="28" t="s">
        <v>153</v>
      </c>
      <c r="C39" s="20">
        <f>SUM(C40:C46)</f>
        <v>0</v>
      </c>
      <c r="D39" s="20">
        <f t="shared" ref="D39:N39" si="8">SUM(D40:D46)</f>
        <v>0</v>
      </c>
      <c r="E39" s="20">
        <f t="shared" si="8"/>
        <v>0</v>
      </c>
      <c r="F39" s="20">
        <f t="shared" si="8"/>
        <v>0</v>
      </c>
      <c r="G39" s="20">
        <f t="shared" si="8"/>
        <v>0</v>
      </c>
      <c r="H39" s="20">
        <f t="shared" si="8"/>
        <v>0</v>
      </c>
      <c r="I39" s="20">
        <f t="shared" si="8"/>
        <v>0</v>
      </c>
      <c r="J39" s="20">
        <f t="shared" si="8"/>
        <v>0</v>
      </c>
      <c r="K39" s="20">
        <f t="shared" si="8"/>
        <v>0</v>
      </c>
      <c r="L39" s="20">
        <f t="shared" si="8"/>
        <v>0</v>
      </c>
      <c r="M39" s="20">
        <f t="shared" si="8"/>
        <v>0</v>
      </c>
      <c r="N39" s="20">
        <f t="shared" si="8"/>
        <v>0</v>
      </c>
      <c r="O39" s="25"/>
      <c r="P39" s="20">
        <f>SUM(C39:N39)</f>
        <v>0</v>
      </c>
      <c r="Q39"/>
      <c r="R39" s="20">
        <f>('1er Año'!P39+'2do Año'!P39+'3er Año'!P39+'4to Año'!P39)</f>
        <v>17520000</v>
      </c>
      <c r="S39"/>
      <c r="T39"/>
    </row>
    <row r="40" spans="1:20" ht="15.75" customHeight="1" thickTop="1">
      <c r="A40"/>
      <c r="B40" s="29" t="s">
        <v>49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25"/>
      <c r="P40" s="23">
        <f>SUM(C40:N40)</f>
        <v>0</v>
      </c>
      <c r="Q40"/>
      <c r="R40" s="23">
        <f>('1er Año'!P40+'2do Año'!P40+'3er Año'!P40+'4to Año'!P40)</f>
        <v>12000000</v>
      </c>
      <c r="S40"/>
      <c r="T40"/>
    </row>
    <row r="41" spans="1:20" ht="15.75" customHeight="1">
      <c r="A41"/>
      <c r="B41" s="30" t="s">
        <v>52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25"/>
      <c r="P41" s="23">
        <f t="shared" ref="P41:P46" si="9">SUM(C41:N41)</f>
        <v>0</v>
      </c>
      <c r="Q41"/>
      <c r="R41" s="23">
        <f>('1er Año'!P41+'2do Año'!P41+'3er Año'!P41+'4to Año'!P41)</f>
        <v>1920000</v>
      </c>
      <c r="S41"/>
      <c r="T41"/>
    </row>
    <row r="42" spans="1:20" ht="15.75" customHeight="1">
      <c r="A42"/>
      <c r="B42" s="30" t="s">
        <v>54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25"/>
      <c r="P42" s="23">
        <f t="shared" si="9"/>
        <v>0</v>
      </c>
      <c r="Q42"/>
      <c r="R42" s="23">
        <f>('1er Año'!P42+'2do Año'!P42+'3er Año'!P42+'4to Año'!P42)</f>
        <v>720000</v>
      </c>
      <c r="S42"/>
      <c r="T42"/>
    </row>
    <row r="43" spans="1:20" ht="15.75" customHeight="1">
      <c r="A43"/>
      <c r="B43" s="30" t="s">
        <v>56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25"/>
      <c r="P43" s="23">
        <f t="shared" si="9"/>
        <v>0</v>
      </c>
      <c r="Q43"/>
      <c r="R43" s="23">
        <f>('1er Año'!P43+'2do Año'!P43+'3er Año'!P43+'4to Año'!P43)</f>
        <v>1200000</v>
      </c>
      <c r="S43"/>
      <c r="T43"/>
    </row>
    <row r="44" spans="1:20" ht="15.75" customHeight="1">
      <c r="A44"/>
      <c r="B44" s="30" t="s">
        <v>58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25"/>
      <c r="P44" s="23">
        <f t="shared" si="9"/>
        <v>0</v>
      </c>
      <c r="Q44"/>
      <c r="R44" s="23">
        <f>('1er Año'!P44+'2do Año'!P44+'3er Año'!P44+'4to Año'!P44)</f>
        <v>1680000</v>
      </c>
      <c r="S44"/>
      <c r="T44"/>
    </row>
    <row r="45" spans="1:20" ht="15.75" customHeight="1">
      <c r="A45"/>
      <c r="B45" s="30" t="s">
        <v>60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25"/>
      <c r="P45" s="23">
        <f t="shared" si="9"/>
        <v>0</v>
      </c>
      <c r="Q45"/>
      <c r="R45" s="23">
        <f>('1er Año'!P45+'2do Año'!P45+'3er Año'!P45+'4to Año'!P45)</f>
        <v>0</v>
      </c>
      <c r="S45"/>
      <c r="T45"/>
    </row>
    <row r="46" spans="1:20" ht="15.75" customHeight="1">
      <c r="A46"/>
      <c r="B46" s="30" t="s">
        <v>62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25"/>
      <c r="P46" s="23">
        <f t="shared" si="9"/>
        <v>0</v>
      </c>
      <c r="Q46"/>
      <c r="R46" s="23">
        <f>('1er Año'!P46+'2do Año'!P46+'3er Año'!P46+'4to Año'!P46)</f>
        <v>0</v>
      </c>
      <c r="S46"/>
      <c r="T46"/>
    </row>
    <row r="47" spans="1:20" ht="6" customHeight="1" thickBot="1">
      <c r="A47"/>
      <c r="B47" s="3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/>
      <c r="R47" s="25"/>
      <c r="S47"/>
      <c r="T47"/>
    </row>
    <row r="48" spans="1:20" ht="16.5" thickTop="1" thickBot="1">
      <c r="A48"/>
      <c r="B48" s="28" t="s">
        <v>154</v>
      </c>
      <c r="C48" s="20">
        <f>SUM(C49:C55)</f>
        <v>0</v>
      </c>
      <c r="D48" s="20">
        <f t="shared" ref="D48:N48" si="10">SUM(D49:D55)</f>
        <v>0</v>
      </c>
      <c r="E48" s="20">
        <f t="shared" si="10"/>
        <v>0</v>
      </c>
      <c r="F48" s="20">
        <f t="shared" si="10"/>
        <v>0</v>
      </c>
      <c r="G48" s="20">
        <f t="shared" si="10"/>
        <v>0</v>
      </c>
      <c r="H48" s="20">
        <f t="shared" si="10"/>
        <v>0</v>
      </c>
      <c r="I48" s="20">
        <f t="shared" si="10"/>
        <v>0</v>
      </c>
      <c r="J48" s="20">
        <f t="shared" si="10"/>
        <v>0</v>
      </c>
      <c r="K48" s="20">
        <f t="shared" si="10"/>
        <v>0</v>
      </c>
      <c r="L48" s="20">
        <f t="shared" si="10"/>
        <v>0</v>
      </c>
      <c r="M48" s="20">
        <f t="shared" si="10"/>
        <v>0</v>
      </c>
      <c r="N48" s="20">
        <f t="shared" si="10"/>
        <v>0</v>
      </c>
      <c r="O48" s="25"/>
      <c r="P48" s="20">
        <f>SUM(C48:N48)</f>
        <v>0</v>
      </c>
      <c r="Q48"/>
      <c r="R48" s="20">
        <f>('1er Año'!P48+'2do Año'!P48+'3er Año'!P48+'4to Año'!P48)</f>
        <v>13920000</v>
      </c>
      <c r="S48"/>
      <c r="T48"/>
    </row>
    <row r="49" spans="1:20" ht="15.75" customHeight="1" thickTop="1">
      <c r="A49"/>
      <c r="B49" s="32" t="s">
        <v>65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25"/>
      <c r="P49" s="23">
        <f t="shared" ref="P49:P55" si="11">SUM(C49:N49)</f>
        <v>0</v>
      </c>
      <c r="Q49"/>
      <c r="R49" s="23">
        <f>('1er Año'!P49+'2do Año'!P49+'3er Año'!P49+'4to Año'!P49)</f>
        <v>3000000</v>
      </c>
      <c r="S49"/>
      <c r="T49"/>
    </row>
    <row r="50" spans="1:20" ht="15.75" customHeight="1">
      <c r="A50"/>
      <c r="B50" s="30" t="s">
        <v>68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25"/>
      <c r="P50" s="23">
        <f t="shared" si="11"/>
        <v>0</v>
      </c>
      <c r="Q50"/>
      <c r="R50" s="23">
        <f>('1er Año'!P50+'2do Año'!P50+'3er Año'!P50+'4to Año'!P50)</f>
        <v>0</v>
      </c>
      <c r="S50"/>
      <c r="T50"/>
    </row>
    <row r="51" spans="1:20" ht="15.75" customHeight="1">
      <c r="A51"/>
      <c r="B51" s="30" t="s">
        <v>70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26"/>
      <c r="P51" s="23">
        <f t="shared" si="11"/>
        <v>0</v>
      </c>
      <c r="Q51"/>
      <c r="R51" s="23">
        <f>('1er Año'!P51+'2do Año'!P51+'3er Año'!P51+'4to Año'!P51)</f>
        <v>0</v>
      </c>
      <c r="S51"/>
      <c r="T51"/>
    </row>
    <row r="52" spans="1:20" ht="15.75" customHeight="1">
      <c r="A52"/>
      <c r="B52" s="30" t="s">
        <v>72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25"/>
      <c r="P52" s="23">
        <f t="shared" si="11"/>
        <v>0</v>
      </c>
      <c r="Q52"/>
      <c r="R52" s="23">
        <f>('1er Año'!P52+'2do Año'!P52+'3er Año'!P52+'4to Año'!P52)</f>
        <v>5040000</v>
      </c>
      <c r="S52"/>
      <c r="T52"/>
    </row>
    <row r="53" spans="1:20" ht="15.75" customHeight="1">
      <c r="A53"/>
      <c r="B53" s="30" t="s">
        <v>74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25"/>
      <c r="P53" s="23">
        <f t="shared" si="11"/>
        <v>0</v>
      </c>
      <c r="Q53"/>
      <c r="R53" s="23">
        <f>('1er Año'!P53+'2do Año'!P53+'3er Año'!P53+'4to Año'!P53)</f>
        <v>600000</v>
      </c>
      <c r="S53"/>
      <c r="T53"/>
    </row>
    <row r="54" spans="1:20" ht="15.75" customHeight="1">
      <c r="A54"/>
      <c r="B54" s="30" t="s">
        <v>76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25"/>
      <c r="P54" s="23">
        <f t="shared" si="11"/>
        <v>0</v>
      </c>
      <c r="Q54"/>
      <c r="R54" s="23">
        <f>('1er Año'!P54+'2do Año'!P54+'3er Año'!P54+'4to Año'!P54)</f>
        <v>0</v>
      </c>
      <c r="S54"/>
      <c r="T54"/>
    </row>
    <row r="55" spans="1:20" ht="15.75" customHeight="1">
      <c r="A55"/>
      <c r="B55" s="30" t="s">
        <v>78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25"/>
      <c r="P55" s="23">
        <f t="shared" si="11"/>
        <v>0</v>
      </c>
      <c r="Q55"/>
      <c r="R55" s="23">
        <f>('1er Año'!P55+'2do Año'!P55+'3er Año'!P55+'4to Año'!P55)</f>
        <v>5280000</v>
      </c>
      <c r="S55"/>
      <c r="T55"/>
    </row>
    <row r="56" spans="1:20" ht="6" customHeight="1" thickBot="1">
      <c r="A56"/>
      <c r="B56" s="31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5"/>
      <c r="Q56"/>
      <c r="R56" s="25"/>
      <c r="S56"/>
      <c r="T56"/>
    </row>
    <row r="57" spans="1:20" ht="16.5" thickTop="1" thickBot="1">
      <c r="A57"/>
      <c r="B57" s="28" t="s">
        <v>80</v>
      </c>
      <c r="C57" s="20">
        <f>SUM(C58:C65)</f>
        <v>0</v>
      </c>
      <c r="D57" s="20">
        <f t="shared" ref="D57:N57" si="12">SUM(D58:D65)</f>
        <v>0</v>
      </c>
      <c r="E57" s="20">
        <f t="shared" si="12"/>
        <v>0</v>
      </c>
      <c r="F57" s="20">
        <f t="shared" si="12"/>
        <v>0</v>
      </c>
      <c r="G57" s="20">
        <f t="shared" si="12"/>
        <v>0</v>
      </c>
      <c r="H57" s="20">
        <f t="shared" si="12"/>
        <v>0</v>
      </c>
      <c r="I57" s="20">
        <f t="shared" si="12"/>
        <v>0</v>
      </c>
      <c r="J57" s="20">
        <f t="shared" si="12"/>
        <v>0</v>
      </c>
      <c r="K57" s="20">
        <f t="shared" si="12"/>
        <v>0</v>
      </c>
      <c r="L57" s="20">
        <f t="shared" si="12"/>
        <v>0</v>
      </c>
      <c r="M57" s="20">
        <f t="shared" si="12"/>
        <v>0</v>
      </c>
      <c r="N57" s="20">
        <f t="shared" si="12"/>
        <v>0</v>
      </c>
      <c r="O57" s="25"/>
      <c r="P57" s="20">
        <f>SUM(C57:N57)</f>
        <v>0</v>
      </c>
      <c r="Q57"/>
      <c r="R57" s="20">
        <f>('1er Año'!P57+'2do Año'!P57+'3er Año'!P57+'4to Año'!P57)</f>
        <v>36840000</v>
      </c>
      <c r="S57"/>
      <c r="T57"/>
    </row>
    <row r="58" spans="1:20" ht="15.75" customHeight="1" thickTop="1">
      <c r="A58"/>
      <c r="B58" s="29" t="s">
        <v>81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25"/>
      <c r="P58" s="23">
        <f t="shared" ref="P58:P65" si="13">SUM(C58:N58)</f>
        <v>0</v>
      </c>
      <c r="Q58"/>
      <c r="R58" s="23">
        <f>('1er Año'!P58+'2do Año'!P58+'3er Año'!P58+'4to Año'!P58)</f>
        <v>28800000</v>
      </c>
      <c r="S58"/>
      <c r="T58"/>
    </row>
    <row r="59" spans="1:20" ht="15.75" customHeight="1">
      <c r="A59"/>
      <c r="B59" s="30" t="s">
        <v>84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25"/>
      <c r="P59" s="23">
        <f t="shared" si="13"/>
        <v>0</v>
      </c>
      <c r="Q59"/>
      <c r="R59" s="23">
        <f>('1er Año'!P59+'2do Año'!P59+'3er Año'!P59+'4to Año'!P59)</f>
        <v>3120000</v>
      </c>
      <c r="S59"/>
      <c r="T59"/>
    </row>
    <row r="60" spans="1:20" ht="15.75" customHeight="1">
      <c r="A60"/>
      <c r="B60" s="30" t="s">
        <v>86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25"/>
      <c r="P60" s="23">
        <f t="shared" si="13"/>
        <v>0</v>
      </c>
      <c r="Q60"/>
      <c r="R60" s="23">
        <f>('1er Año'!P60+'2do Año'!P60+'3er Año'!P60+'4to Año'!P60)</f>
        <v>0</v>
      </c>
      <c r="S60"/>
      <c r="T60"/>
    </row>
    <row r="61" spans="1:20" ht="30">
      <c r="A61"/>
      <c r="B61" s="33" t="s">
        <v>88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25"/>
      <c r="P61" s="23">
        <f t="shared" si="13"/>
        <v>0</v>
      </c>
      <c r="Q61"/>
      <c r="R61" s="23">
        <f>('1er Año'!P61+'2do Año'!P61+'3er Año'!P61+'4to Año'!P61)</f>
        <v>240000</v>
      </c>
      <c r="S61"/>
      <c r="T61"/>
    </row>
    <row r="62" spans="1:20" ht="15.75" customHeight="1">
      <c r="A62"/>
      <c r="B62" s="30" t="s">
        <v>90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25"/>
      <c r="P62" s="23">
        <f t="shared" si="13"/>
        <v>0</v>
      </c>
      <c r="Q62"/>
      <c r="R62" s="23">
        <f>('1er Año'!P62+'2do Año'!P62+'3er Año'!P62+'4to Año'!P62)</f>
        <v>0</v>
      </c>
      <c r="S62"/>
      <c r="T62"/>
    </row>
    <row r="63" spans="1:20" ht="15.75" customHeight="1">
      <c r="A63"/>
      <c r="B63" s="30" t="s">
        <v>92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26"/>
      <c r="P63" s="23">
        <f t="shared" si="13"/>
        <v>0</v>
      </c>
      <c r="Q63"/>
      <c r="R63" s="23">
        <f>('1er Año'!P63+'2do Año'!P63+'3er Año'!P63+'4to Año'!P63)</f>
        <v>4680000</v>
      </c>
      <c r="S63"/>
      <c r="T63"/>
    </row>
    <row r="64" spans="1:20" ht="15.75" customHeight="1">
      <c r="A64"/>
      <c r="B64" s="30" t="s">
        <v>94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5"/>
      <c r="P64" s="23">
        <f t="shared" si="13"/>
        <v>0</v>
      </c>
      <c r="Q64"/>
      <c r="R64" s="23">
        <f>('1er Año'!P64+'2do Año'!P64+'3er Año'!P64+'4to Año'!P64)</f>
        <v>0</v>
      </c>
      <c r="S64"/>
      <c r="T64"/>
    </row>
    <row r="65" spans="1:20" ht="15.75" customHeight="1">
      <c r="A65"/>
      <c r="B65" s="30" t="s">
        <v>96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25"/>
      <c r="P65" s="23">
        <f t="shared" si="13"/>
        <v>0</v>
      </c>
      <c r="Q65"/>
      <c r="R65" s="23">
        <f>('1er Año'!P65+'2do Año'!P65+'3er Año'!P65+'4to Año'!P65)</f>
        <v>0</v>
      </c>
      <c r="S65"/>
      <c r="T65"/>
    </row>
    <row r="66" spans="1:20" ht="6" customHeight="1" thickBot="1">
      <c r="A66"/>
      <c r="B66" s="31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  <c r="P66" s="25"/>
      <c r="Q66"/>
      <c r="R66" s="25"/>
      <c r="S66"/>
      <c r="T66"/>
    </row>
    <row r="67" spans="1:20" ht="16.5" thickTop="1" thickBot="1">
      <c r="A67"/>
      <c r="B67" s="28" t="s">
        <v>98</v>
      </c>
      <c r="C67" s="20">
        <f>SUM(C68:C70)</f>
        <v>0</v>
      </c>
      <c r="D67" s="20">
        <f t="shared" ref="D67:N67" si="14">SUM(D68:D70)</f>
        <v>0</v>
      </c>
      <c r="E67" s="20">
        <f t="shared" si="14"/>
        <v>0</v>
      </c>
      <c r="F67" s="20">
        <f>SUM(F68:F70)</f>
        <v>0</v>
      </c>
      <c r="G67" s="20">
        <f t="shared" si="14"/>
        <v>0</v>
      </c>
      <c r="H67" s="20">
        <f t="shared" si="14"/>
        <v>0</v>
      </c>
      <c r="I67" s="20">
        <f t="shared" si="14"/>
        <v>0</v>
      </c>
      <c r="J67" s="20">
        <f t="shared" si="14"/>
        <v>0</v>
      </c>
      <c r="K67" s="20">
        <f t="shared" si="14"/>
        <v>0</v>
      </c>
      <c r="L67" s="20">
        <f t="shared" si="14"/>
        <v>0</v>
      </c>
      <c r="M67" s="20">
        <f t="shared" si="14"/>
        <v>0</v>
      </c>
      <c r="N67" s="20">
        <f t="shared" si="14"/>
        <v>0</v>
      </c>
      <c r="O67" s="26"/>
      <c r="P67" s="20">
        <f>SUM(C67:N67)</f>
        <v>0</v>
      </c>
      <c r="Q67"/>
      <c r="R67" s="20">
        <f>('1er Año'!P67+'2do Año'!P67+'3er Año'!P67+'4to Año'!P67)</f>
        <v>4272000</v>
      </c>
      <c r="S67"/>
      <c r="T67"/>
    </row>
    <row r="68" spans="1:20" ht="15.75" customHeight="1" thickTop="1">
      <c r="A68"/>
      <c r="B68" s="34" t="s">
        <v>99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26"/>
      <c r="P68" s="23">
        <f t="shared" ref="P68:P70" si="15">SUM(C68:N68)</f>
        <v>0</v>
      </c>
      <c r="Q68"/>
      <c r="R68" s="23">
        <f>('1er Año'!P68+'2do Año'!P68+'3er Año'!P68+'4to Año'!P68)</f>
        <v>4080000</v>
      </c>
      <c r="S68"/>
      <c r="T68"/>
    </row>
    <row r="69" spans="1:20" ht="15.75" customHeight="1">
      <c r="A69"/>
      <c r="B69" s="30" t="s">
        <v>102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26"/>
      <c r="P69" s="23">
        <f t="shared" si="15"/>
        <v>0</v>
      </c>
      <c r="Q69"/>
      <c r="R69" s="23">
        <f>('1er Año'!P69+'2do Año'!P69+'3er Año'!P69+'4to Año'!P69)</f>
        <v>192000</v>
      </c>
      <c r="S69"/>
      <c r="T69"/>
    </row>
    <row r="70" spans="1:20" ht="15.75" customHeight="1">
      <c r="A70"/>
      <c r="B70" s="33" t="s">
        <v>104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26"/>
      <c r="P70" s="23">
        <f t="shared" si="15"/>
        <v>0</v>
      </c>
      <c r="Q70"/>
      <c r="R70" s="23">
        <f>('1er Año'!P70+'2do Año'!P70+'3er Año'!P70+'4to Año'!P70)</f>
        <v>0</v>
      </c>
      <c r="S70"/>
      <c r="T70"/>
    </row>
    <row r="71" spans="1:20" ht="6" customHeight="1" thickBot="1">
      <c r="A71"/>
      <c r="B71" s="31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5"/>
      <c r="Q71"/>
      <c r="R71" s="25"/>
      <c r="S71"/>
      <c r="T71"/>
    </row>
    <row r="72" spans="1:20" ht="16.5" thickTop="1" thickBot="1">
      <c r="A72"/>
      <c r="B72" s="28" t="s">
        <v>155</v>
      </c>
      <c r="C72" s="20">
        <f>SUM(C73)</f>
        <v>0</v>
      </c>
      <c r="D72" s="20">
        <f>SUM(D73)</f>
        <v>0</v>
      </c>
      <c r="E72" s="20">
        <f t="shared" ref="E72:N72" si="16">SUM(E73)</f>
        <v>0</v>
      </c>
      <c r="F72" s="20">
        <f t="shared" si="16"/>
        <v>0</v>
      </c>
      <c r="G72" s="20">
        <f t="shared" si="16"/>
        <v>0</v>
      </c>
      <c r="H72" s="20">
        <f>SUM(H73)</f>
        <v>0</v>
      </c>
      <c r="I72" s="20">
        <f t="shared" si="16"/>
        <v>0</v>
      </c>
      <c r="J72" s="20">
        <f t="shared" si="16"/>
        <v>0</v>
      </c>
      <c r="K72" s="20">
        <f t="shared" si="16"/>
        <v>0</v>
      </c>
      <c r="L72" s="20">
        <f t="shared" si="16"/>
        <v>0</v>
      </c>
      <c r="M72" s="20">
        <f t="shared" si="16"/>
        <v>0</v>
      </c>
      <c r="N72" s="20">
        <f t="shared" si="16"/>
        <v>0</v>
      </c>
      <c r="O72" s="26"/>
      <c r="P72" s="20">
        <f>SUM(C72:N72)</f>
        <v>0</v>
      </c>
      <c r="Q72"/>
      <c r="R72" s="20">
        <f>('1er Año'!P72+'2do Año'!P72+'3er Año'!P72+'4to Año'!P72)</f>
        <v>1507992</v>
      </c>
      <c r="S72"/>
      <c r="T72"/>
    </row>
    <row r="73" spans="1:20" ht="15.75" customHeight="1" thickTop="1">
      <c r="A73"/>
      <c r="B73" s="34" t="s">
        <v>156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26"/>
      <c r="P73" s="23">
        <f t="shared" ref="P73" si="17">SUM(C73:N73)</f>
        <v>0</v>
      </c>
      <c r="Q73"/>
      <c r="R73" s="23">
        <f>('1er Año'!P73+'2do Año'!P73+'3er Año'!P73+'4to Año'!P73)</f>
        <v>1507992</v>
      </c>
      <c r="S73"/>
      <c r="T73"/>
    </row>
    <row r="74" spans="1:20" ht="6" customHeight="1" thickBot="1">
      <c r="A74"/>
      <c r="B74" s="31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5"/>
      <c r="Q74"/>
      <c r="R74"/>
      <c r="S74"/>
      <c r="T74"/>
    </row>
    <row r="75" spans="1:20" ht="16.5" thickTop="1" thickBot="1">
      <c r="A75"/>
      <c r="B75" s="28" t="s">
        <v>110</v>
      </c>
      <c r="C75" s="20">
        <f t="shared" ref="C75:N75" si="18">SUM(C76:C76)</f>
        <v>0</v>
      </c>
      <c r="D75" s="20">
        <f t="shared" si="18"/>
        <v>0</v>
      </c>
      <c r="E75" s="20">
        <f t="shared" si="18"/>
        <v>0</v>
      </c>
      <c r="F75" s="20">
        <f t="shared" si="18"/>
        <v>0</v>
      </c>
      <c r="G75" s="20">
        <f t="shared" si="18"/>
        <v>0</v>
      </c>
      <c r="H75" s="20">
        <f t="shared" si="18"/>
        <v>0</v>
      </c>
      <c r="I75" s="20">
        <f t="shared" si="18"/>
        <v>0</v>
      </c>
      <c r="J75" s="20">
        <f t="shared" si="18"/>
        <v>0</v>
      </c>
      <c r="K75" s="20">
        <f t="shared" si="18"/>
        <v>0</v>
      </c>
      <c r="L75" s="20">
        <f t="shared" si="18"/>
        <v>0</v>
      </c>
      <c r="M75" s="20">
        <f t="shared" si="18"/>
        <v>0</v>
      </c>
      <c r="N75" s="20">
        <f t="shared" si="18"/>
        <v>0</v>
      </c>
      <c r="O75" s="26"/>
      <c r="P75" s="20">
        <f>SUM(C75:N75)</f>
        <v>0</v>
      </c>
      <c r="Q75"/>
      <c r="R75" s="20">
        <f>('1er Año'!P75+'2do Año'!P75+'3er Año'!P75+'4to Año'!P75)</f>
        <v>1320000</v>
      </c>
      <c r="S75"/>
      <c r="T75"/>
    </row>
    <row r="76" spans="1:20" ht="30.75" thickTop="1">
      <c r="A76"/>
      <c r="B76" s="49" t="s">
        <v>111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26"/>
      <c r="P76" s="23">
        <f t="shared" ref="P76" si="19">SUM(C76:N76)</f>
        <v>0</v>
      </c>
      <c r="Q76"/>
      <c r="R76" s="23">
        <f>('1er Año'!P76+'2do Año'!P76+'3er Año'!P76+'4to Año'!P76)</f>
        <v>1320000</v>
      </c>
      <c r="S76"/>
      <c r="T76"/>
    </row>
    <row r="77" spans="1:20" ht="6" customHeight="1" thickBot="1">
      <c r="A77"/>
      <c r="B77" s="32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/>
      <c r="R77" s="25"/>
      <c r="S77"/>
      <c r="T77"/>
    </row>
    <row r="78" spans="1:20" ht="16.5" thickTop="1" thickBot="1">
      <c r="A78"/>
      <c r="B78" s="28" t="s">
        <v>114</v>
      </c>
      <c r="C78" s="20">
        <f>SUM(C79)</f>
        <v>0</v>
      </c>
      <c r="D78" s="20">
        <f t="shared" ref="D78:N78" si="20">SUM(D79)</f>
        <v>0</v>
      </c>
      <c r="E78" s="20">
        <f t="shared" si="20"/>
        <v>0</v>
      </c>
      <c r="F78" s="20">
        <f t="shared" si="20"/>
        <v>0</v>
      </c>
      <c r="G78" s="20">
        <f t="shared" si="20"/>
        <v>0</v>
      </c>
      <c r="H78" s="20">
        <f t="shared" si="20"/>
        <v>0</v>
      </c>
      <c r="I78" s="20">
        <f t="shared" si="20"/>
        <v>0</v>
      </c>
      <c r="J78" s="20">
        <f t="shared" si="20"/>
        <v>0</v>
      </c>
      <c r="K78" s="20">
        <f t="shared" si="20"/>
        <v>0</v>
      </c>
      <c r="L78" s="20">
        <f t="shared" si="20"/>
        <v>0</v>
      </c>
      <c r="M78" s="20">
        <f t="shared" si="20"/>
        <v>0</v>
      </c>
      <c r="N78" s="20">
        <f t="shared" si="20"/>
        <v>0</v>
      </c>
      <c r="O78" s="25"/>
      <c r="P78" s="20">
        <f>SUM(C78:N78)</f>
        <v>0</v>
      </c>
      <c r="Q78"/>
      <c r="R78" s="20">
        <f>('1er Año'!P78+'2do Año'!P78+'3er Año'!P78+'4to Año'!P78)</f>
        <v>0</v>
      </c>
      <c r="S78"/>
      <c r="T78"/>
    </row>
    <row r="79" spans="1:20" ht="15.75" thickTop="1">
      <c r="A79"/>
      <c r="B79" s="34" t="s">
        <v>115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9">
        <v>0</v>
      </c>
      <c r="O79" s="26"/>
      <c r="P79" s="23">
        <f t="shared" ref="P79" si="21">SUM(C79:N79)</f>
        <v>0</v>
      </c>
      <c r="Q79"/>
      <c r="R79" s="23">
        <f>('1er Año'!P79+'2do Año'!P79+'3er Año'!P79+'4to Año'!P79)</f>
        <v>0</v>
      </c>
      <c r="S79"/>
      <c r="T79"/>
    </row>
    <row r="80" spans="1:20" ht="6" customHeight="1" thickBot="1">
      <c r="A80"/>
      <c r="B80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/>
      <c r="R80"/>
      <c r="S80"/>
      <c r="T80"/>
    </row>
    <row r="81" spans="1:20" ht="19.899999999999999" customHeight="1" thickTop="1" thickBot="1">
      <c r="A81"/>
      <c r="B81" s="47" t="s">
        <v>157</v>
      </c>
      <c r="C81" s="48">
        <f>('1er Año'!P81+C10-C14)</f>
        <v>0</v>
      </c>
      <c r="D81" s="48">
        <f t="shared" ref="D81:N81" si="22">(C81+D10-D14)</f>
        <v>0</v>
      </c>
      <c r="E81" s="48">
        <f t="shared" si="22"/>
        <v>0</v>
      </c>
      <c r="F81" s="48">
        <f t="shared" si="22"/>
        <v>0</v>
      </c>
      <c r="G81" s="48">
        <f t="shared" si="22"/>
        <v>0</v>
      </c>
      <c r="H81" s="48">
        <f t="shared" si="22"/>
        <v>0</v>
      </c>
      <c r="I81" s="48">
        <f t="shared" si="22"/>
        <v>0</v>
      </c>
      <c r="J81" s="48">
        <f t="shared" si="22"/>
        <v>0</v>
      </c>
      <c r="K81" s="48">
        <f t="shared" si="22"/>
        <v>0</v>
      </c>
      <c r="L81" s="48">
        <f t="shared" si="22"/>
        <v>0</v>
      </c>
      <c r="M81" s="48">
        <f t="shared" si="22"/>
        <v>0</v>
      </c>
      <c r="N81" s="48">
        <f t="shared" si="22"/>
        <v>0</v>
      </c>
      <c r="O81" s="26"/>
      <c r="P81" s="48">
        <f>(P10-P14)</f>
        <v>0</v>
      </c>
      <c r="Q81"/>
      <c r="R81" s="48">
        <f>('1er Año'!P81+'2do Año'!P81+'3er Año'!P81+'4to Año'!P81)</f>
        <v>0</v>
      </c>
      <c r="S81"/>
      <c r="T81"/>
    </row>
    <row r="82" spans="1:20" ht="6" customHeight="1" thickTop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50"/>
      <c r="Q83"/>
      <c r="R83"/>
      <c r="S83"/>
      <c r="T83"/>
    </row>
    <row r="84" spans="1:20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</sheetData>
  <sheetProtection algorithmName="SHA-512" hashValue="KbZAwEkp2B7DFIgxOviUAYRchR8bQ5DAfOHuZMWVS5ABw8t8SnBb1KMH0XG2bqaFFAZBSscqpdDmd4jTQXU0Ig==" saltValue="bwyo3HccsCazrfnepKUVew==" spinCount="100000" sheet="1" objects="1" scenarios="1"/>
  <mergeCells count="8">
    <mergeCell ref="I5:K5"/>
    <mergeCell ref="M5:P5"/>
    <mergeCell ref="C3:G3"/>
    <mergeCell ref="I3:K3"/>
    <mergeCell ref="M3:P3"/>
    <mergeCell ref="C4:G4"/>
    <mergeCell ref="I4:K4"/>
    <mergeCell ref="M4:P4"/>
  </mergeCells>
  <conditionalFormatting sqref="R81">
    <cfRule type="cellIs" dxfId="3" priority="1" operator="equal">
      <formula>0</formula>
    </cfRule>
    <cfRule type="cellIs" dxfId="2" priority="2" operator="lessThan">
      <formula>0</formula>
    </cfRule>
    <cfRule type="cellIs" dxfId="1" priority="3" operator="greaterThan">
      <formula>0</formula>
    </cfRule>
  </conditionalFormatting>
  <dataValidations count="1">
    <dataValidation type="whole" operator="greaterThanOrEqual" allowBlank="1" showInputMessage="1" showErrorMessage="1" sqref="C11:N12 C57:N65 C76:N79 C17:N55 C67:N73" xr:uid="{00000000-0002-0000-0400-000000000000}">
      <formula1>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landscape" r:id="rId1"/>
  <rowBreaks count="1" manualBreakCount="1">
    <brk id="38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499984740745262"/>
    <pageSetUpPr fitToPage="1"/>
  </sheetPr>
  <dimension ref="B1:H55"/>
  <sheetViews>
    <sheetView showGridLines="0" zoomScale="98" zoomScaleNormal="98" zoomScaleSheetLayoutView="100" workbookViewId="0">
      <selection activeCell="C30" sqref="C30:F30"/>
    </sheetView>
  </sheetViews>
  <sheetFormatPr defaultColWidth="11.42578125" defaultRowHeight="15"/>
  <cols>
    <col min="1" max="1" width="2.7109375" customWidth="1"/>
    <col min="2" max="2" width="3.42578125" customWidth="1"/>
    <col min="3" max="3" width="20.140625" customWidth="1"/>
    <col min="4" max="4" width="14.5703125" customWidth="1"/>
    <col min="5" max="5" width="15.85546875" customWidth="1"/>
    <col min="6" max="6" width="18.5703125" customWidth="1"/>
    <col min="7" max="7" width="10.7109375" customWidth="1"/>
    <col min="8" max="8" width="3.42578125" customWidth="1"/>
    <col min="9" max="9" width="2.7109375" customWidth="1"/>
    <col min="10" max="10" width="2.140625" customWidth="1"/>
  </cols>
  <sheetData>
    <row r="1" spans="2:8" ht="15.75" thickBot="1"/>
    <row r="2" spans="2:8" ht="6" customHeight="1">
      <c r="B2" s="53"/>
      <c r="C2" s="54"/>
      <c r="D2" s="54"/>
      <c r="E2" s="54"/>
      <c r="F2" s="54"/>
      <c r="G2" s="54"/>
      <c r="H2" s="55"/>
    </row>
    <row r="3" spans="2:8">
      <c r="B3" s="56"/>
      <c r="C3" s="57"/>
      <c r="D3" s="57"/>
      <c r="E3" s="57"/>
      <c r="F3" s="57"/>
      <c r="G3" s="57"/>
      <c r="H3" s="58"/>
    </row>
    <row r="4" spans="2:8" ht="15.75">
      <c r="B4" s="56"/>
      <c r="C4" s="57"/>
      <c r="D4" s="182" t="s">
        <v>200</v>
      </c>
      <c r="E4" s="182"/>
      <c r="F4" s="182"/>
      <c r="G4" s="182"/>
      <c r="H4" s="58"/>
    </row>
    <row r="5" spans="2:8" ht="18.75">
      <c r="B5" s="56"/>
      <c r="C5" s="57"/>
      <c r="D5" s="183" t="s">
        <v>201</v>
      </c>
      <c r="E5" s="183"/>
      <c r="F5" s="183"/>
      <c r="G5" s="183"/>
      <c r="H5" s="58"/>
    </row>
    <row r="6" spans="2:8">
      <c r="B6" s="56"/>
      <c r="C6" s="57"/>
      <c r="D6" s="57"/>
      <c r="E6" s="57"/>
      <c r="F6" s="57"/>
      <c r="G6" s="57"/>
      <c r="H6" s="58"/>
    </row>
    <row r="7" spans="2:8" ht="6" customHeight="1" thickBot="1">
      <c r="B7" s="59"/>
      <c r="C7" s="60"/>
      <c r="D7" s="60"/>
      <c r="E7" s="60"/>
      <c r="F7" s="60"/>
      <c r="G7" s="60"/>
      <c r="H7" s="61"/>
    </row>
    <row r="8" spans="2:8" ht="6" customHeight="1" thickBot="1"/>
    <row r="9" spans="2:8" ht="5.45" customHeight="1">
      <c r="B9" s="1"/>
      <c r="C9" s="6"/>
      <c r="D9" s="6"/>
      <c r="E9" s="6"/>
      <c r="F9" s="6"/>
      <c r="G9" s="6"/>
      <c r="H9" s="7"/>
    </row>
    <row r="10" spans="2:8" ht="15.75">
      <c r="B10" s="2"/>
      <c r="C10" s="180" t="s">
        <v>202</v>
      </c>
      <c r="D10" s="180"/>
      <c r="E10" s="180"/>
      <c r="F10" s="180"/>
      <c r="H10" s="3"/>
    </row>
    <row r="11" spans="2:8">
      <c r="B11" s="2"/>
      <c r="H11" s="3"/>
    </row>
    <row r="12" spans="2:8" ht="16.149999999999999" customHeight="1">
      <c r="B12" s="2"/>
      <c r="C12" s="62" t="s">
        <v>120</v>
      </c>
      <c r="D12" s="178" t="str">
        <f>('1er Año'!I3)</f>
        <v>Referencial del Adulto Mayor Gulamtun</v>
      </c>
      <c r="E12" s="178"/>
      <c r="F12" s="178"/>
      <c r="G12" s="178"/>
      <c r="H12" s="3"/>
    </row>
    <row r="13" spans="2:8" ht="16.149999999999999" customHeight="1">
      <c r="B13" s="2"/>
      <c r="C13" s="62" t="s">
        <v>130</v>
      </c>
      <c r="D13" s="178" t="str">
        <f>('1er Año'!M5)</f>
        <v>Temuco</v>
      </c>
      <c r="E13" s="178"/>
      <c r="F13" s="178"/>
      <c r="G13" s="178"/>
      <c r="H13" s="3"/>
    </row>
    <row r="14" spans="2:8" ht="16.149999999999999" customHeight="1">
      <c r="B14" s="2"/>
      <c r="C14" s="62" t="s">
        <v>126</v>
      </c>
      <c r="D14" s="178" t="str">
        <f>('1er Año'!M4)</f>
        <v>Araucanía</v>
      </c>
      <c r="E14" s="178"/>
      <c r="F14" s="178"/>
      <c r="G14" s="178"/>
      <c r="H14" s="3"/>
    </row>
    <row r="15" spans="2:8" ht="16.149999999999999" customHeight="1">
      <c r="B15" s="2"/>
      <c r="C15" s="62" t="s">
        <v>122</v>
      </c>
      <c r="D15" s="178">
        <f>('1er Año'!M3)</f>
        <v>90</v>
      </c>
      <c r="E15" s="178"/>
      <c r="F15" s="178"/>
      <c r="G15" s="178"/>
      <c r="H15" s="3"/>
    </row>
    <row r="16" spans="2:8" ht="16.149999999999999" customHeight="1">
      <c r="B16" s="2"/>
      <c r="C16" s="62" t="s">
        <v>124</v>
      </c>
      <c r="D16" s="179" t="str">
        <f>('1er Año'!I4)</f>
        <v>Universidad Autónoma de Chile</v>
      </c>
      <c r="E16" s="179"/>
      <c r="F16" s="179"/>
      <c r="G16" s="179"/>
      <c r="H16" s="3"/>
    </row>
    <row r="17" spans="2:8" ht="16.149999999999999" customHeight="1">
      <c r="B17" s="2"/>
      <c r="C17" s="62" t="s">
        <v>128</v>
      </c>
      <c r="D17" s="178" t="str">
        <f>('1er Año'!I5)</f>
        <v>71.633.300-0</v>
      </c>
      <c r="E17" s="178"/>
      <c r="F17" s="178"/>
      <c r="G17" s="178"/>
      <c r="H17" s="3"/>
    </row>
    <row r="18" spans="2:8" ht="5.45" customHeight="1" thickBot="1">
      <c r="B18" s="4"/>
      <c r="C18" s="63"/>
      <c r="D18" s="63"/>
      <c r="E18" s="63"/>
      <c r="F18" s="63"/>
      <c r="G18" s="63"/>
      <c r="H18" s="5"/>
    </row>
    <row r="19" spans="2:8" ht="6" customHeight="1" thickBot="1"/>
    <row r="20" spans="2:8" ht="5.45" customHeight="1">
      <c r="B20" s="1"/>
      <c r="C20" s="6"/>
      <c r="D20" s="6"/>
      <c r="E20" s="6"/>
      <c r="F20" s="6"/>
      <c r="G20" s="6"/>
      <c r="H20" s="7"/>
    </row>
    <row r="21" spans="2:8" ht="15.75">
      <c r="B21" s="2"/>
      <c r="C21" s="180" t="s">
        <v>203</v>
      </c>
      <c r="D21" s="180"/>
      <c r="E21" s="180"/>
      <c r="F21" s="180"/>
      <c r="H21" s="3"/>
    </row>
    <row r="22" spans="2:8">
      <c r="B22" s="2"/>
      <c r="F22" s="64" t="s">
        <v>204</v>
      </c>
      <c r="G22" s="65" t="s">
        <v>205</v>
      </c>
      <c r="H22" s="3"/>
    </row>
    <row r="23" spans="2:8" ht="19.149999999999999" customHeight="1">
      <c r="B23" s="2"/>
      <c r="C23" s="181" t="s">
        <v>206</v>
      </c>
      <c r="D23" s="181"/>
      <c r="E23" s="181"/>
      <c r="F23" s="66">
        <f>+'4to Año'!R11</f>
        <v>522828000</v>
      </c>
      <c r="G23" s="67">
        <f>IFERROR(F23/$F$26," ")</f>
        <v>1</v>
      </c>
      <c r="H23" s="3"/>
    </row>
    <row r="24" spans="2:8" ht="19.149999999999999" hidden="1" customHeight="1">
      <c r="B24" s="2"/>
      <c r="C24" s="181" t="s">
        <v>207</v>
      </c>
      <c r="D24" s="181"/>
      <c r="E24" s="181"/>
      <c r="F24" s="66">
        <f>('3er Año'!$R$12)</f>
        <v>0</v>
      </c>
      <c r="G24" s="67">
        <f>IFERROR(F24/$F$26," ")</f>
        <v>0</v>
      </c>
      <c r="H24" s="3"/>
    </row>
    <row r="25" spans="2:8">
      <c r="B25" s="2"/>
      <c r="F25" s="68"/>
      <c r="H25" s="3"/>
    </row>
    <row r="26" spans="2:8">
      <c r="B26" s="2"/>
      <c r="C26" s="176" t="s">
        <v>208</v>
      </c>
      <c r="D26" s="176"/>
      <c r="E26" s="176"/>
      <c r="F26" s="69">
        <f>SUM(F23:F25)</f>
        <v>522828000</v>
      </c>
      <c r="H26" s="3"/>
    </row>
    <row r="27" spans="2:8" ht="6.6" customHeight="1" thickBot="1">
      <c r="B27" s="4"/>
      <c r="C27" s="63"/>
      <c r="D27" s="63"/>
      <c r="E27" s="63"/>
      <c r="F27" s="63"/>
      <c r="G27" s="63"/>
      <c r="H27" s="5"/>
    </row>
    <row r="28" spans="2:8" ht="6" customHeight="1" thickBot="1"/>
    <row r="29" spans="2:8" ht="5.45" customHeight="1">
      <c r="B29" s="1"/>
      <c r="C29" s="6"/>
      <c r="D29" s="6"/>
      <c r="E29" s="6"/>
      <c r="F29" s="6"/>
      <c r="G29" s="6"/>
      <c r="H29" s="7"/>
    </row>
    <row r="30" spans="2:8" ht="15.75">
      <c r="B30" s="2"/>
      <c r="C30" s="180" t="s">
        <v>209</v>
      </c>
      <c r="D30" s="180"/>
      <c r="E30" s="180"/>
      <c r="F30" s="180"/>
      <c r="H30" s="3"/>
    </row>
    <row r="31" spans="2:8">
      <c r="B31" s="2"/>
      <c r="F31" s="64" t="s">
        <v>204</v>
      </c>
      <c r="G31" s="65" t="s">
        <v>205</v>
      </c>
      <c r="H31" s="3"/>
    </row>
    <row r="32" spans="2:8" ht="5.45" customHeight="1">
      <c r="B32" s="2"/>
      <c r="F32" s="19"/>
      <c r="G32" s="70"/>
      <c r="H32" s="3"/>
    </row>
    <row r="33" spans="2:8" ht="19.149999999999999" customHeight="1">
      <c r="B33" s="71"/>
      <c r="C33" s="181" t="s">
        <v>210</v>
      </c>
      <c r="D33" s="181"/>
      <c r="E33" s="181"/>
      <c r="F33" s="66">
        <f>($F$34)</f>
        <v>275728008</v>
      </c>
      <c r="G33" s="67">
        <f>IFERROR(F33/$F$47," ")</f>
        <v>0.52737804402212585</v>
      </c>
      <c r="H33" s="3"/>
    </row>
    <row r="34" spans="2:8" ht="15.6" customHeight="1">
      <c r="B34" s="72"/>
      <c r="C34" s="175" t="s">
        <v>211</v>
      </c>
      <c r="D34" s="175"/>
      <c r="E34" s="175"/>
      <c r="F34" s="24">
        <f>+'4to Año'!R16</f>
        <v>275728008</v>
      </c>
      <c r="G34" s="73">
        <f>IFERROR(F34/$F$47," ")</f>
        <v>0.52737804402212585</v>
      </c>
      <c r="H34" s="3"/>
    </row>
    <row r="35" spans="2:8" ht="5.45" customHeight="1">
      <c r="B35" s="74"/>
      <c r="C35" s="75"/>
      <c r="D35" s="75"/>
      <c r="E35" s="75"/>
      <c r="F35" s="25"/>
      <c r="G35" s="76"/>
      <c r="H35" s="3"/>
    </row>
    <row r="36" spans="2:8" ht="19.149999999999999" customHeight="1">
      <c r="B36" s="71"/>
      <c r="C36" s="181" t="s">
        <v>212</v>
      </c>
      <c r="D36" s="181"/>
      <c r="E36" s="181"/>
      <c r="F36" s="66">
        <f>SUM($F$37:$F$45)</f>
        <v>247099992</v>
      </c>
      <c r="G36" s="67">
        <f t="shared" ref="G36:G45" si="0">IFERROR(F36/$F$47," ")</f>
        <v>0.47262195597787415</v>
      </c>
      <c r="H36" s="3"/>
    </row>
    <row r="37" spans="2:8" ht="15.6" customHeight="1">
      <c r="B37" s="72"/>
      <c r="C37" s="175" t="s">
        <v>21</v>
      </c>
      <c r="D37" s="175"/>
      <c r="E37" s="175"/>
      <c r="F37" s="24">
        <f>+'4to Año'!R23</f>
        <v>87720000</v>
      </c>
      <c r="G37" s="73">
        <f t="shared" si="0"/>
        <v>0.16777984346668504</v>
      </c>
      <c r="H37" s="3"/>
    </row>
    <row r="38" spans="2:8" ht="15.6" customHeight="1">
      <c r="B38" s="72"/>
      <c r="C38" s="175" t="s">
        <v>213</v>
      </c>
      <c r="D38" s="175"/>
      <c r="E38" s="175"/>
      <c r="F38" s="24">
        <f>+'4to Año'!R29</f>
        <v>84000000</v>
      </c>
      <c r="G38" s="73">
        <f t="shared" si="0"/>
        <v>0.16066469278615531</v>
      </c>
      <c r="H38" s="3"/>
    </row>
    <row r="39" spans="2:8" ht="15.6" customHeight="1">
      <c r="B39" s="72"/>
      <c r="C39" s="175" t="s">
        <v>214</v>
      </c>
      <c r="D39" s="175"/>
      <c r="E39" s="175"/>
      <c r="F39" s="24">
        <f>+'4to Año'!R39</f>
        <v>17520000</v>
      </c>
      <c r="G39" s="73">
        <f t="shared" si="0"/>
        <v>3.3510064495398104E-2</v>
      </c>
      <c r="H39" s="3"/>
    </row>
    <row r="40" spans="2:8" ht="15.6" customHeight="1">
      <c r="B40" s="72"/>
      <c r="C40" s="175" t="s">
        <v>215</v>
      </c>
      <c r="D40" s="175"/>
      <c r="E40" s="175"/>
      <c r="F40" s="24">
        <f>+'4to Año'!R48</f>
        <v>13920000</v>
      </c>
      <c r="G40" s="73">
        <f t="shared" si="0"/>
        <v>2.6624434804562877E-2</v>
      </c>
      <c r="H40" s="3"/>
    </row>
    <row r="41" spans="2:8" ht="15.6" customHeight="1">
      <c r="B41" s="72"/>
      <c r="C41" s="175" t="s">
        <v>216</v>
      </c>
      <c r="D41" s="175"/>
      <c r="E41" s="175"/>
      <c r="F41" s="24">
        <f>+'4to Año'!R57</f>
        <v>36840000</v>
      </c>
      <c r="G41" s="73">
        <f t="shared" si="0"/>
        <v>7.0462943836213821E-2</v>
      </c>
      <c r="H41" s="3"/>
    </row>
    <row r="42" spans="2:8" ht="15.6" customHeight="1">
      <c r="B42" s="72"/>
      <c r="C42" s="175" t="s">
        <v>99</v>
      </c>
      <c r="D42" s="175"/>
      <c r="E42" s="175"/>
      <c r="F42" s="24">
        <f>+'4to Año'!R67</f>
        <v>4272000</v>
      </c>
      <c r="G42" s="73">
        <f t="shared" si="0"/>
        <v>8.170947233124469E-3</v>
      </c>
      <c r="H42" s="3"/>
    </row>
    <row r="43" spans="2:8" ht="15.6" customHeight="1">
      <c r="B43" s="72"/>
      <c r="C43" s="147" t="s">
        <v>107</v>
      </c>
      <c r="D43" s="147"/>
      <c r="E43" s="147"/>
      <c r="F43" s="24">
        <f>+'4to Año'!R72</f>
        <v>1507992</v>
      </c>
      <c r="G43" s="73">
        <f t="shared" si="0"/>
        <v>2.8842984690949989E-3</v>
      </c>
      <c r="H43" s="3"/>
    </row>
    <row r="44" spans="2:8" ht="15.6" customHeight="1">
      <c r="B44" s="72"/>
      <c r="C44" s="175" t="s">
        <v>217</v>
      </c>
      <c r="D44" s="175"/>
      <c r="E44" s="175"/>
      <c r="F44" s="24">
        <f>+'4to Año'!R75</f>
        <v>1320000</v>
      </c>
      <c r="G44" s="73">
        <f t="shared" si="0"/>
        <v>2.5247308866395831E-3</v>
      </c>
      <c r="H44" s="3"/>
    </row>
    <row r="45" spans="2:8" ht="15.6" customHeight="1">
      <c r="B45" s="72"/>
      <c r="C45" s="175" t="s">
        <v>218</v>
      </c>
      <c r="D45" s="175"/>
      <c r="E45" s="175"/>
      <c r="F45" s="24">
        <f>+'4to Año'!R78</f>
        <v>0</v>
      </c>
      <c r="G45" s="73">
        <f t="shared" si="0"/>
        <v>0</v>
      </c>
      <c r="H45" s="3"/>
    </row>
    <row r="46" spans="2:8" ht="8.25" customHeight="1">
      <c r="B46" s="72"/>
      <c r="C46" s="77"/>
      <c r="D46" s="77"/>
      <c r="E46" s="77"/>
      <c r="F46" s="25"/>
      <c r="G46" s="78"/>
      <c r="H46" s="3"/>
    </row>
    <row r="47" spans="2:8">
      <c r="B47" s="79"/>
      <c r="C47" s="176" t="s">
        <v>208</v>
      </c>
      <c r="D47" s="176"/>
      <c r="E47" s="176"/>
      <c r="F47" s="66">
        <f>($F$33+$F$36)</f>
        <v>522828000</v>
      </c>
      <c r="G47" s="80">
        <f>+G36+G33</f>
        <v>1</v>
      </c>
      <c r="H47" s="3"/>
    </row>
    <row r="48" spans="2:8" ht="6.6" customHeight="1" thickBot="1">
      <c r="B48" s="4"/>
      <c r="C48" s="63"/>
      <c r="D48" s="63"/>
      <c r="E48" s="63"/>
      <c r="F48" s="63"/>
      <c r="G48" s="63"/>
      <c r="H48" s="5"/>
    </row>
    <row r="49" spans="2:8" ht="15.75" thickBot="1"/>
    <row r="50" spans="2:8" ht="15.75">
      <c r="B50" s="81"/>
      <c r="C50" s="82"/>
      <c r="D50" s="82"/>
      <c r="E50" s="82"/>
      <c r="F50" s="82"/>
      <c r="G50" s="82"/>
      <c r="H50" s="83"/>
    </row>
    <row r="51" spans="2:8" ht="18.75" customHeight="1">
      <c r="B51" s="84"/>
      <c r="C51" s="177" t="str">
        <f>IF((F26-F47)=0,"La Sintesis del plan de Costos está correcta, ahora es posible presentarla a SENAMA para su evaluación.", IF((F26-F47)&lt;0,"ATENCIÓN: Recuerde que el total de los Gastos NO puede superar el total de los Ingresos","ATENCIÓN: Recuerde que el total de los Ingresos No puede superar el total de los Gastos"))</f>
        <v>La Sintesis del plan de Costos está correcta, ahora es posible presentarla a SENAMA para su evaluación.</v>
      </c>
      <c r="D51" s="177"/>
      <c r="E51" s="177"/>
      <c r="F51" s="177"/>
      <c r="G51" s="177"/>
      <c r="H51" s="85"/>
    </row>
    <row r="52" spans="2:8" ht="20.25" customHeight="1">
      <c r="B52" s="84"/>
      <c r="C52" s="177"/>
      <c r="D52" s="177"/>
      <c r="E52" s="177"/>
      <c r="F52" s="177"/>
      <c r="G52" s="177"/>
      <c r="H52" s="85"/>
    </row>
    <row r="53" spans="2:8" ht="16.5" thickBot="1">
      <c r="B53" s="86"/>
      <c r="C53" s="87"/>
      <c r="D53" s="87"/>
      <c r="E53" s="87"/>
      <c r="F53" s="87"/>
      <c r="G53" s="87"/>
      <c r="H53" s="88"/>
    </row>
    <row r="55" spans="2:8" ht="14.45" customHeight="1"/>
  </sheetData>
  <sheetProtection algorithmName="SHA-512" hashValue="vDhqNI24C3BsBg9T5WoCzTk3C/qBIm8Y7whDrr9kynInpvpMlleO8eyUlrP7cbJhuqoo6QRufZQGdyWEwuTJmQ==" saltValue="JqWTqdv5c4OOzI0Qql4YBA==" spinCount="100000" sheet="1" objects="1" scenarios="1"/>
  <mergeCells count="27">
    <mergeCell ref="D14:G14"/>
    <mergeCell ref="D4:G4"/>
    <mergeCell ref="D5:G5"/>
    <mergeCell ref="C10:F10"/>
    <mergeCell ref="D12:G12"/>
    <mergeCell ref="D13:G13"/>
    <mergeCell ref="C37:E37"/>
    <mergeCell ref="D15:G15"/>
    <mergeCell ref="D16:G16"/>
    <mergeCell ref="D17:G17"/>
    <mergeCell ref="C21:F21"/>
    <mergeCell ref="C23:E23"/>
    <mergeCell ref="C24:E24"/>
    <mergeCell ref="C26:E26"/>
    <mergeCell ref="C30:F30"/>
    <mergeCell ref="C33:E33"/>
    <mergeCell ref="C34:E34"/>
    <mergeCell ref="C36:E36"/>
    <mergeCell ref="C45:E45"/>
    <mergeCell ref="C47:E47"/>
    <mergeCell ref="C51:G52"/>
    <mergeCell ref="C38:E38"/>
    <mergeCell ref="C39:E39"/>
    <mergeCell ref="C40:E40"/>
    <mergeCell ref="C41:E41"/>
    <mergeCell ref="C42:E42"/>
    <mergeCell ref="C44:E44"/>
  </mergeCells>
  <conditionalFormatting sqref="B50:H50 B53:H53 B51:C51 B52 H51:H52">
    <cfRule type="expression" dxfId="0" priority="1">
      <formula>$F$26&lt;&gt;$F$47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L89"/>
  <sheetViews>
    <sheetView showGridLines="0" topLeftCell="A58" zoomScale="98" zoomScaleNormal="98" zoomScaleSheetLayoutView="100" workbookViewId="0">
      <selection activeCell="G79" sqref="G79"/>
    </sheetView>
  </sheetViews>
  <sheetFormatPr defaultColWidth="11.42578125" defaultRowHeight="15"/>
  <cols>
    <col min="1" max="1" width="2.7109375" customWidth="1"/>
    <col min="2" max="2" width="3.42578125" customWidth="1"/>
    <col min="3" max="3" width="5.28515625" customWidth="1"/>
    <col min="4" max="4" width="21.140625" customWidth="1"/>
    <col min="5" max="5" width="14.5703125" customWidth="1"/>
    <col min="6" max="6" width="16" customWidth="1"/>
    <col min="7" max="7" width="17.7109375" customWidth="1"/>
    <col min="8" max="8" width="11.7109375" customWidth="1"/>
    <col min="9" max="9" width="3.42578125" customWidth="1"/>
    <col min="10" max="11" width="2.7109375" customWidth="1"/>
    <col min="12" max="12" width="12.140625" bestFit="1" customWidth="1"/>
  </cols>
  <sheetData>
    <row r="1" spans="1:10" ht="15.75" thickBot="1">
      <c r="A1" s="90"/>
      <c r="B1" s="90"/>
      <c r="C1" s="90"/>
      <c r="D1" s="90"/>
      <c r="E1" s="90"/>
      <c r="F1" s="90"/>
      <c r="G1" s="90"/>
      <c r="H1" s="90"/>
      <c r="I1" s="90"/>
      <c r="J1" s="90"/>
    </row>
    <row r="2" spans="1:10" ht="6" customHeight="1">
      <c r="A2" s="90"/>
      <c r="B2" s="91"/>
      <c r="C2" s="92"/>
      <c r="D2" s="92"/>
      <c r="E2" s="92"/>
      <c r="F2" s="92"/>
      <c r="G2" s="92"/>
      <c r="H2" s="92"/>
      <c r="I2" s="93"/>
      <c r="J2" s="90"/>
    </row>
    <row r="3" spans="1:10">
      <c r="A3" s="90"/>
      <c r="B3" s="94"/>
      <c r="C3" s="95"/>
      <c r="D3" s="95"/>
      <c r="E3" s="95"/>
      <c r="F3" s="95"/>
      <c r="G3" s="95"/>
      <c r="H3" s="95"/>
      <c r="I3" s="96"/>
      <c r="J3" s="90"/>
    </row>
    <row r="4" spans="1:10" ht="15.75">
      <c r="A4" s="90"/>
      <c r="B4" s="94"/>
      <c r="C4" s="95"/>
      <c r="D4" s="95"/>
      <c r="E4" s="189" t="s">
        <v>200</v>
      </c>
      <c r="F4" s="189"/>
      <c r="G4" s="189"/>
      <c r="H4" s="189"/>
      <c r="I4" s="96"/>
      <c r="J4" s="90"/>
    </row>
    <row r="5" spans="1:10" ht="18.75">
      <c r="A5" s="90"/>
      <c r="B5" s="94"/>
      <c r="C5" s="95"/>
      <c r="D5" s="95"/>
      <c r="E5" s="190" t="s">
        <v>201</v>
      </c>
      <c r="F5" s="190"/>
      <c r="G5" s="190"/>
      <c r="H5" s="190"/>
      <c r="I5" s="96"/>
      <c r="J5" s="90"/>
    </row>
    <row r="6" spans="1:10">
      <c r="A6" s="90"/>
      <c r="B6" s="94"/>
      <c r="C6" s="95"/>
      <c r="D6" s="95"/>
      <c r="E6" s="95"/>
      <c r="F6" s="95"/>
      <c r="G6" s="95"/>
      <c r="H6" s="95"/>
      <c r="I6" s="96"/>
      <c r="J6" s="90"/>
    </row>
    <row r="7" spans="1:10" ht="6" customHeight="1" thickBot="1">
      <c r="A7" s="90"/>
      <c r="B7" s="97"/>
      <c r="C7" s="98"/>
      <c r="D7" s="98"/>
      <c r="E7" s="98"/>
      <c r="F7" s="98"/>
      <c r="G7" s="98"/>
      <c r="H7" s="98"/>
      <c r="I7" s="99"/>
      <c r="J7" s="90"/>
    </row>
    <row r="8" spans="1:10" ht="6" customHeight="1" thickBot="1">
      <c r="A8" s="90"/>
      <c r="J8" s="90"/>
    </row>
    <row r="9" spans="1:10" ht="5.45" customHeight="1">
      <c r="A9" s="90"/>
      <c r="B9" s="100"/>
      <c r="C9" s="101"/>
      <c r="D9" s="101"/>
      <c r="E9" s="101"/>
      <c r="F9" s="101"/>
      <c r="G9" s="101"/>
      <c r="H9" s="101"/>
      <c r="I9" s="102"/>
      <c r="J9" s="90"/>
    </row>
    <row r="10" spans="1:10" ht="15.75">
      <c r="A10" s="90"/>
      <c r="B10" s="103"/>
      <c r="C10" s="188" t="s">
        <v>219</v>
      </c>
      <c r="D10" s="188"/>
      <c r="E10" s="188"/>
      <c r="F10" s="188"/>
      <c r="G10" s="188"/>
      <c r="H10" s="89"/>
      <c r="I10" s="104"/>
      <c r="J10" s="90"/>
    </row>
    <row r="11" spans="1:10">
      <c r="A11" s="90"/>
      <c r="B11" s="103"/>
      <c r="C11" s="89"/>
      <c r="D11" s="89"/>
      <c r="E11" s="89"/>
      <c r="F11" s="89"/>
      <c r="G11" s="105" t="s">
        <v>204</v>
      </c>
      <c r="H11" s="106" t="s">
        <v>205</v>
      </c>
      <c r="I11" s="104"/>
      <c r="J11" s="90"/>
    </row>
    <row r="12" spans="1:10" ht="5.45" customHeight="1">
      <c r="A12" s="90"/>
      <c r="B12" s="103"/>
      <c r="C12" s="89"/>
      <c r="D12" s="89"/>
      <c r="E12" s="89"/>
      <c r="F12" s="89"/>
      <c r="G12" s="89"/>
      <c r="H12" s="107"/>
      <c r="I12" s="104"/>
      <c r="J12" s="90"/>
    </row>
    <row r="13" spans="1:10" ht="19.149999999999999" customHeight="1">
      <c r="A13" s="90"/>
      <c r="B13" s="103"/>
      <c r="C13" s="185" t="s">
        <v>206</v>
      </c>
      <c r="D13" s="185"/>
      <c r="E13" s="185"/>
      <c r="F13" s="185"/>
      <c r="G13" s="108">
        <f>+Síntesis!F23</f>
        <v>522828000</v>
      </c>
      <c r="H13" s="109">
        <f>IFERROR(G13/$G$15," ")</f>
        <v>1</v>
      </c>
      <c r="I13" s="104"/>
      <c r="J13" s="90"/>
    </row>
    <row r="14" spans="1:10" ht="5.45" customHeight="1">
      <c r="A14" s="90"/>
      <c r="B14" s="103"/>
      <c r="C14" s="89"/>
      <c r="D14" s="89"/>
      <c r="E14" s="89"/>
      <c r="F14" s="89"/>
      <c r="G14" s="110"/>
      <c r="H14" s="89"/>
      <c r="I14" s="104"/>
      <c r="J14" s="90"/>
    </row>
    <row r="15" spans="1:10" ht="15.75">
      <c r="A15" s="90"/>
      <c r="B15" s="103"/>
      <c r="C15" s="184" t="s">
        <v>208</v>
      </c>
      <c r="D15" s="184"/>
      <c r="E15" s="184"/>
      <c r="F15" s="184"/>
      <c r="G15" s="111">
        <f>SUM(G13:G13)</f>
        <v>522828000</v>
      </c>
      <c r="H15" s="89"/>
      <c r="I15" s="104"/>
      <c r="J15" s="90"/>
    </row>
    <row r="16" spans="1:10" ht="3.75" customHeight="1" thickBot="1">
      <c r="A16" s="90"/>
      <c r="B16" s="112"/>
      <c r="C16" s="113"/>
      <c r="D16" s="113"/>
      <c r="E16" s="113"/>
      <c r="F16" s="113"/>
      <c r="G16" s="113"/>
      <c r="H16" s="113"/>
      <c r="I16" s="114"/>
      <c r="J16" s="90"/>
    </row>
    <row r="17" spans="1:10" ht="6" customHeight="1" thickBot="1">
      <c r="A17" s="90"/>
      <c r="B17" s="89"/>
      <c r="C17" s="89"/>
      <c r="D17" s="89"/>
      <c r="E17" s="89"/>
      <c r="F17" s="89"/>
      <c r="G17" s="89"/>
      <c r="H17" s="89"/>
      <c r="I17" s="89"/>
      <c r="J17" s="90"/>
    </row>
    <row r="18" spans="1:10" ht="5.45" customHeight="1">
      <c r="A18" s="90"/>
      <c r="B18" s="100"/>
      <c r="C18" s="101"/>
      <c r="D18" s="101"/>
      <c r="E18" s="101"/>
      <c r="F18" s="101"/>
      <c r="G18" s="101"/>
      <c r="H18" s="101"/>
      <c r="I18" s="102"/>
      <c r="J18" s="90"/>
    </row>
    <row r="19" spans="1:10" ht="15.75">
      <c r="A19" s="90"/>
      <c r="B19" s="103"/>
      <c r="C19" s="188" t="s">
        <v>220</v>
      </c>
      <c r="D19" s="188"/>
      <c r="E19" s="188"/>
      <c r="F19" s="188"/>
      <c r="G19" s="188"/>
      <c r="H19" s="89"/>
      <c r="I19" s="104"/>
      <c r="J19" s="90"/>
    </row>
    <row r="20" spans="1:10">
      <c r="A20" s="90"/>
      <c r="B20" s="103"/>
      <c r="C20" s="89"/>
      <c r="D20" s="89"/>
      <c r="E20" s="89"/>
      <c r="F20" s="89"/>
      <c r="G20" s="105" t="s">
        <v>204</v>
      </c>
      <c r="H20" s="106" t="s">
        <v>205</v>
      </c>
      <c r="I20" s="104"/>
      <c r="J20" s="90"/>
    </row>
    <row r="21" spans="1:10" ht="5.45" customHeight="1">
      <c r="A21" s="90"/>
      <c r="B21" s="103"/>
      <c r="C21" s="89"/>
      <c r="D21" s="89"/>
      <c r="E21" s="89"/>
      <c r="F21" s="89"/>
      <c r="G21" s="115"/>
      <c r="H21" s="107"/>
      <c r="I21" s="104"/>
      <c r="J21" s="90"/>
    </row>
    <row r="22" spans="1:10" ht="20.100000000000001" customHeight="1">
      <c r="A22" s="90"/>
      <c r="B22" s="116"/>
      <c r="C22" s="185" t="s">
        <v>210</v>
      </c>
      <c r="D22" s="185"/>
      <c r="E22" s="185"/>
      <c r="F22" s="185"/>
      <c r="G22" s="117">
        <f>($G$23)</f>
        <v>275728008</v>
      </c>
      <c r="H22" s="118">
        <f t="shared" ref="H22:H28" si="0">IFERROR(G22/$G$81," ")</f>
        <v>0.52737804402212585</v>
      </c>
      <c r="I22" s="104"/>
      <c r="J22" s="90"/>
    </row>
    <row r="23" spans="1:10" ht="15.6" customHeight="1">
      <c r="A23" s="90"/>
      <c r="B23" s="119"/>
      <c r="C23" s="186" t="s">
        <v>211</v>
      </c>
      <c r="D23" s="186"/>
      <c r="E23" s="186"/>
      <c r="F23" s="186"/>
      <c r="G23" s="120">
        <f>SUM($G$24:$G$28)</f>
        <v>275728008</v>
      </c>
      <c r="H23" s="121">
        <f t="shared" si="0"/>
        <v>0.52737804402212585</v>
      </c>
      <c r="I23" s="104"/>
      <c r="J23" s="90"/>
    </row>
    <row r="24" spans="1:10" ht="15.6" customHeight="1">
      <c r="A24" s="90"/>
      <c r="B24" s="119"/>
      <c r="C24" s="122"/>
      <c r="D24" s="123" t="s">
        <v>221</v>
      </c>
      <c r="E24" s="124"/>
      <c r="F24" s="124"/>
      <c r="G24" s="125">
        <f>+'4to Año'!R17</f>
        <v>34411080</v>
      </c>
      <c r="H24" s="126">
        <f>IFERROR(G24/$G$81," ")</f>
        <v>6.5817209483807287E-2</v>
      </c>
      <c r="I24" s="104"/>
      <c r="J24" s="90"/>
    </row>
    <row r="25" spans="1:10" ht="15.6" customHeight="1">
      <c r="A25" s="90"/>
      <c r="B25" s="127"/>
      <c r="C25" s="122"/>
      <c r="D25" s="123" t="s">
        <v>8</v>
      </c>
      <c r="E25" s="128"/>
      <c r="F25" s="128"/>
      <c r="G25" s="125">
        <f>+'4to Año'!R18</f>
        <v>162054552</v>
      </c>
      <c r="H25" s="126">
        <f t="shared" si="0"/>
        <v>0.30995767632950033</v>
      </c>
      <c r="I25" s="104"/>
      <c r="J25" s="90"/>
    </row>
    <row r="26" spans="1:10" ht="15.6" customHeight="1">
      <c r="A26" s="90"/>
      <c r="B26" s="127"/>
      <c r="C26" s="129"/>
      <c r="D26" s="123" t="s">
        <v>11</v>
      </c>
      <c r="E26" s="128"/>
      <c r="F26" s="128"/>
      <c r="G26" s="125">
        <f>+'4to Año'!R19</f>
        <v>20440392</v>
      </c>
      <c r="H26" s="126">
        <f t="shared" si="0"/>
        <v>3.9095825013197458E-2</v>
      </c>
      <c r="I26" s="104"/>
      <c r="J26" s="90"/>
    </row>
    <row r="27" spans="1:10" ht="15.6" customHeight="1">
      <c r="A27" s="90"/>
      <c r="B27" s="130"/>
      <c r="C27" s="131"/>
      <c r="D27" s="123" t="s">
        <v>14</v>
      </c>
      <c r="E27" s="123"/>
      <c r="F27" s="123"/>
      <c r="G27" s="125">
        <f>+'4to Año'!R20</f>
        <v>43281288</v>
      </c>
      <c r="H27" s="126">
        <f t="shared" si="0"/>
        <v>8.2783033808441778E-2</v>
      </c>
      <c r="I27" s="104"/>
      <c r="J27" s="90"/>
    </row>
    <row r="28" spans="1:10" ht="15.6" customHeight="1">
      <c r="A28" s="90"/>
      <c r="B28" s="127"/>
      <c r="C28" s="129"/>
      <c r="D28" s="123" t="s">
        <v>17</v>
      </c>
      <c r="E28" s="128"/>
      <c r="F28" s="128"/>
      <c r="G28" s="125">
        <f>+'4to Año'!R21</f>
        <v>15540696</v>
      </c>
      <c r="H28" s="126">
        <f t="shared" si="0"/>
        <v>2.9724299387178958E-2</v>
      </c>
      <c r="I28" s="104"/>
      <c r="J28" s="90"/>
    </row>
    <row r="29" spans="1:10" ht="9.9499999999999993" customHeight="1">
      <c r="A29" s="90"/>
      <c r="B29" s="127"/>
      <c r="C29" s="132"/>
      <c r="D29" s="132"/>
      <c r="E29" s="132"/>
      <c r="F29" s="132"/>
      <c r="G29" s="133"/>
      <c r="H29" s="134"/>
      <c r="I29" s="104"/>
      <c r="J29" s="90"/>
    </row>
    <row r="30" spans="1:10" ht="20.100000000000001" customHeight="1">
      <c r="A30" s="90"/>
      <c r="B30" s="116"/>
      <c r="C30" s="185" t="s">
        <v>212</v>
      </c>
      <c r="D30" s="185"/>
      <c r="E30" s="185"/>
      <c r="F30" s="185"/>
      <c r="G30" s="117">
        <f>+G31+G36+G45+G53+G61+G70+G76+G78+G74</f>
        <v>247099992</v>
      </c>
      <c r="H30" s="118">
        <f>IFERROR(G30/$G$81," ")</f>
        <v>0.47262195597787415</v>
      </c>
      <c r="I30" s="104"/>
      <c r="J30" s="90"/>
    </row>
    <row r="31" spans="1:10" ht="15.6" customHeight="1">
      <c r="A31" s="90"/>
      <c r="B31" s="119"/>
      <c r="C31" s="187" t="s">
        <v>21</v>
      </c>
      <c r="D31" s="187"/>
      <c r="E31" s="187"/>
      <c r="F31" s="187"/>
      <c r="G31" s="135">
        <f>SUM(G32:G35)</f>
        <v>87720000</v>
      </c>
      <c r="H31" s="136">
        <f>IFERROR(G31/$G$81," ")</f>
        <v>0.16777984346668504</v>
      </c>
      <c r="I31" s="104"/>
      <c r="J31" s="90"/>
    </row>
    <row r="32" spans="1:10" ht="15.6" customHeight="1">
      <c r="A32" s="90"/>
      <c r="B32" s="119"/>
      <c r="C32" s="131"/>
      <c r="D32" s="123" t="s">
        <v>21</v>
      </c>
      <c r="E32" s="123"/>
      <c r="F32" s="123"/>
      <c r="G32" s="125">
        <f>+'4to Año'!R24</f>
        <v>75000000</v>
      </c>
      <c r="H32" s="126">
        <f>IFERROR(G32/$G$81," ")</f>
        <v>0.14345061855906724</v>
      </c>
      <c r="I32" s="104"/>
      <c r="J32" s="90"/>
    </row>
    <row r="33" spans="1:12" ht="15.6" customHeight="1">
      <c r="A33" s="90"/>
      <c r="B33" s="119"/>
      <c r="C33" s="131"/>
      <c r="D33" s="123" t="s">
        <v>24</v>
      </c>
      <c r="E33" s="123"/>
      <c r="F33" s="123"/>
      <c r="G33" s="125">
        <f>+'4to Año'!R25</f>
        <v>12000000</v>
      </c>
      <c r="H33" s="126">
        <f t="shared" ref="H33:H35" si="1">IFERROR(G33/$G$81," ")</f>
        <v>2.2952098969450756E-2</v>
      </c>
      <c r="I33" s="104"/>
      <c r="J33" s="90"/>
    </row>
    <row r="34" spans="1:12" ht="15.6" customHeight="1">
      <c r="A34" s="90"/>
      <c r="B34" s="119"/>
      <c r="C34" s="131"/>
      <c r="D34" s="123" t="s">
        <v>26</v>
      </c>
      <c r="E34" s="123"/>
      <c r="F34" s="123"/>
      <c r="G34" s="125">
        <f>+'4to Año'!R26</f>
        <v>480000</v>
      </c>
      <c r="H34" s="126">
        <f t="shared" si="1"/>
        <v>9.1808395877803026E-4</v>
      </c>
      <c r="I34" s="104"/>
      <c r="J34" s="90"/>
    </row>
    <row r="35" spans="1:12" ht="15.6" customHeight="1">
      <c r="A35" s="90"/>
      <c r="B35" s="119"/>
      <c r="C35" s="131"/>
      <c r="D35" s="123" t="s">
        <v>28</v>
      </c>
      <c r="E35" s="123"/>
      <c r="F35" s="123"/>
      <c r="G35" s="125">
        <f>+'4to Año'!R27</f>
        <v>240000</v>
      </c>
      <c r="H35" s="126">
        <f t="shared" si="1"/>
        <v>4.5904197938901513E-4</v>
      </c>
      <c r="I35" s="104"/>
      <c r="J35" s="90"/>
    </row>
    <row r="36" spans="1:12" ht="15.6" customHeight="1">
      <c r="A36" s="90"/>
      <c r="B36" s="119"/>
      <c r="C36" s="187" t="s">
        <v>213</v>
      </c>
      <c r="D36" s="187"/>
      <c r="E36" s="187"/>
      <c r="F36" s="187"/>
      <c r="G36" s="135">
        <f>SUM(G37:G44)</f>
        <v>84000000</v>
      </c>
      <c r="H36" s="136">
        <f>IFERROR(G36/$G$81," ")</f>
        <v>0.16066469278615531</v>
      </c>
      <c r="I36" s="104"/>
      <c r="J36" s="90"/>
    </row>
    <row r="37" spans="1:12" ht="15.6" customHeight="1">
      <c r="A37" s="90"/>
      <c r="B37" s="119"/>
      <c r="C37" s="131"/>
      <c r="D37" s="123" t="s">
        <v>31</v>
      </c>
      <c r="E37" s="123"/>
      <c r="F37" s="123"/>
      <c r="G37" s="125">
        <f>+'4to Año'!R30</f>
        <v>26400000</v>
      </c>
      <c r="H37" s="126">
        <f>IFERROR(G37/$G$81," ")</f>
        <v>5.0494617732791666E-2</v>
      </c>
      <c r="I37" s="104"/>
      <c r="J37" s="90"/>
      <c r="L37" s="50"/>
    </row>
    <row r="38" spans="1:12" ht="15.6" customHeight="1">
      <c r="A38" s="90"/>
      <c r="B38" s="119"/>
      <c r="C38" s="131"/>
      <c r="D38" s="137" t="s">
        <v>34</v>
      </c>
      <c r="E38" s="123"/>
      <c r="F38" s="123"/>
      <c r="G38" s="125">
        <f>+'4to Año'!R31</f>
        <v>0</v>
      </c>
      <c r="H38" s="126">
        <f t="shared" ref="H38:H44" si="2">IFERROR(G38/$G$81," ")</f>
        <v>0</v>
      </c>
      <c r="I38" s="104"/>
      <c r="J38" s="90"/>
    </row>
    <row r="39" spans="1:12" ht="15.6" customHeight="1">
      <c r="A39" s="90"/>
      <c r="B39" s="119"/>
      <c r="C39" s="131"/>
      <c r="D39" s="137" t="s">
        <v>36</v>
      </c>
      <c r="E39" s="123"/>
      <c r="F39" s="123"/>
      <c r="G39" s="125">
        <f>+'4to Año'!R32</f>
        <v>2400000</v>
      </c>
      <c r="H39" s="126">
        <f t="shared" si="2"/>
        <v>4.5904197938901516E-3</v>
      </c>
      <c r="I39" s="104"/>
      <c r="J39" s="90"/>
      <c r="L39" s="50"/>
    </row>
    <row r="40" spans="1:12" ht="15.6" customHeight="1">
      <c r="A40" s="90"/>
      <c r="B40" s="119"/>
      <c r="C40" s="131"/>
      <c r="D40" s="137" t="s">
        <v>38</v>
      </c>
      <c r="E40" s="123"/>
      <c r="F40" s="123"/>
      <c r="G40" s="125">
        <f>+'4to Año'!R33</f>
        <v>7200000</v>
      </c>
      <c r="H40" s="126">
        <f t="shared" si="2"/>
        <v>1.3771259381670453E-2</v>
      </c>
      <c r="I40" s="104"/>
      <c r="J40" s="90"/>
      <c r="L40" s="50"/>
    </row>
    <row r="41" spans="1:12" ht="15.6" customHeight="1">
      <c r="A41" s="90"/>
      <c r="B41" s="119"/>
      <c r="C41" s="131"/>
      <c r="D41" s="137" t="s">
        <v>40</v>
      </c>
      <c r="E41" s="123"/>
      <c r="F41" s="123"/>
      <c r="G41" s="125">
        <f>+'4to Año'!R34</f>
        <v>0</v>
      </c>
      <c r="H41" s="126">
        <f t="shared" si="2"/>
        <v>0</v>
      </c>
      <c r="I41" s="104"/>
      <c r="J41" s="90"/>
    </row>
    <row r="42" spans="1:12" ht="15.6" customHeight="1">
      <c r="A42" s="90"/>
      <c r="B42" s="119"/>
      <c r="C42" s="131"/>
      <c r="D42" s="137" t="s">
        <v>152</v>
      </c>
      <c r="E42" s="123"/>
      <c r="F42" s="123"/>
      <c r="G42" s="125">
        <f>+'4to Año'!R35</f>
        <v>48000000</v>
      </c>
      <c r="H42" s="126">
        <f t="shared" si="2"/>
        <v>9.1808395877803026E-2</v>
      </c>
      <c r="I42" s="104"/>
      <c r="J42" s="90"/>
    </row>
    <row r="43" spans="1:12" ht="15.6" customHeight="1">
      <c r="A43" s="90"/>
      <c r="B43" s="119"/>
      <c r="C43" s="131"/>
      <c r="D43" s="137" t="s">
        <v>44</v>
      </c>
      <c r="E43" s="123"/>
      <c r="F43" s="123"/>
      <c r="G43" s="125">
        <f>+'4to Año'!R36</f>
        <v>0</v>
      </c>
      <c r="H43" s="126">
        <f t="shared" si="2"/>
        <v>0</v>
      </c>
      <c r="I43" s="104"/>
      <c r="J43" s="90"/>
    </row>
    <row r="44" spans="1:12" ht="15.6" customHeight="1">
      <c r="A44" s="90"/>
      <c r="B44" s="119"/>
      <c r="C44" s="131"/>
      <c r="D44" s="137" t="s">
        <v>46</v>
      </c>
      <c r="E44" s="123"/>
      <c r="F44" s="123"/>
      <c r="G44" s="125">
        <f>+'4to Año'!R37</f>
        <v>0</v>
      </c>
      <c r="H44" s="126">
        <f t="shared" si="2"/>
        <v>0</v>
      </c>
      <c r="I44" s="104"/>
      <c r="J44" s="90"/>
    </row>
    <row r="45" spans="1:12" ht="15.6" customHeight="1">
      <c r="A45" s="90"/>
      <c r="B45" s="119"/>
      <c r="C45" s="187" t="s">
        <v>214</v>
      </c>
      <c r="D45" s="187"/>
      <c r="E45" s="187"/>
      <c r="F45" s="187"/>
      <c r="G45" s="135">
        <f>SUM(G46:G52)</f>
        <v>17520000</v>
      </c>
      <c r="H45" s="136">
        <f>IFERROR(G45/$G$81," ")</f>
        <v>3.3510064495398104E-2</v>
      </c>
      <c r="I45" s="104"/>
      <c r="J45" s="90"/>
    </row>
    <row r="46" spans="1:12" ht="15.6" customHeight="1">
      <c r="A46" s="90"/>
      <c r="B46" s="119"/>
      <c r="C46" s="138"/>
      <c r="D46" s="123" t="s">
        <v>49</v>
      </c>
      <c r="E46" s="139"/>
      <c r="F46" s="139"/>
      <c r="G46" s="125">
        <f>+'4to Año'!R40</f>
        <v>12000000</v>
      </c>
      <c r="H46" s="126">
        <f>IFERROR(G46/$G$81," ")</f>
        <v>2.2952098969450756E-2</v>
      </c>
      <c r="I46" s="104"/>
      <c r="J46" s="90"/>
    </row>
    <row r="47" spans="1:12" ht="15.6" customHeight="1">
      <c r="A47" s="90"/>
      <c r="B47" s="119"/>
      <c r="C47" s="138"/>
      <c r="D47" s="123" t="s">
        <v>52</v>
      </c>
      <c r="E47" s="139"/>
      <c r="F47" s="139"/>
      <c r="G47" s="125">
        <f>+'4to Año'!R41</f>
        <v>1920000</v>
      </c>
      <c r="H47" s="126">
        <f t="shared" ref="H47:H52" si="3">IFERROR(G47/$G$81," ")</f>
        <v>3.672335835112121E-3</v>
      </c>
      <c r="I47" s="104"/>
      <c r="J47" s="90"/>
    </row>
    <row r="48" spans="1:12" ht="15.6" customHeight="1">
      <c r="A48" s="90"/>
      <c r="B48" s="119"/>
      <c r="C48" s="138"/>
      <c r="D48" s="123" t="s">
        <v>54</v>
      </c>
      <c r="E48" s="139"/>
      <c r="F48" s="139"/>
      <c r="G48" s="125">
        <f>+'4to Año'!R42</f>
        <v>720000</v>
      </c>
      <c r="H48" s="126">
        <f t="shared" si="3"/>
        <v>1.3771259381670454E-3</v>
      </c>
      <c r="I48" s="104"/>
      <c r="J48" s="90"/>
    </row>
    <row r="49" spans="1:10" ht="15.6" customHeight="1">
      <c r="A49" s="90"/>
      <c r="B49" s="119"/>
      <c r="C49" s="138"/>
      <c r="D49" s="123" t="s">
        <v>56</v>
      </c>
      <c r="E49" s="139"/>
      <c r="F49" s="139"/>
      <c r="G49" s="125">
        <f>+'4to Año'!R43</f>
        <v>1200000</v>
      </c>
      <c r="H49" s="126">
        <f t="shared" si="3"/>
        <v>2.2952098969450758E-3</v>
      </c>
      <c r="I49" s="104"/>
      <c r="J49" s="90"/>
    </row>
    <row r="50" spans="1:10" ht="15.6" customHeight="1">
      <c r="A50" s="90"/>
      <c r="B50" s="119"/>
      <c r="C50" s="138"/>
      <c r="D50" s="137" t="s">
        <v>58</v>
      </c>
      <c r="E50" s="139"/>
      <c r="F50" s="139"/>
      <c r="G50" s="125">
        <f>+'4to Año'!R44</f>
        <v>1680000</v>
      </c>
      <c r="H50" s="126">
        <f t="shared" si="3"/>
        <v>3.213293855723106E-3</v>
      </c>
      <c r="I50" s="104"/>
      <c r="J50" s="90"/>
    </row>
    <row r="51" spans="1:10" ht="15.6" customHeight="1">
      <c r="A51" s="90"/>
      <c r="B51" s="119"/>
      <c r="C51" s="138"/>
      <c r="D51" s="137" t="s">
        <v>60</v>
      </c>
      <c r="E51" s="139"/>
      <c r="F51" s="139"/>
      <c r="G51" s="125">
        <f>+'4to Año'!R45</f>
        <v>0</v>
      </c>
      <c r="H51" s="126">
        <f t="shared" si="3"/>
        <v>0</v>
      </c>
      <c r="I51" s="104"/>
      <c r="J51" s="90"/>
    </row>
    <row r="52" spans="1:10" ht="15.6" customHeight="1">
      <c r="A52" s="90"/>
      <c r="B52" s="119"/>
      <c r="C52" s="138"/>
      <c r="D52" s="137" t="s">
        <v>62</v>
      </c>
      <c r="E52" s="139"/>
      <c r="F52" s="139"/>
      <c r="G52" s="125">
        <f>+'4to Año'!R46</f>
        <v>0</v>
      </c>
      <c r="H52" s="126">
        <f t="shared" si="3"/>
        <v>0</v>
      </c>
      <c r="I52" s="104"/>
      <c r="J52" s="90"/>
    </row>
    <row r="53" spans="1:10" ht="15.6" customHeight="1">
      <c r="A53" s="90"/>
      <c r="B53" s="119"/>
      <c r="C53" s="187" t="s">
        <v>215</v>
      </c>
      <c r="D53" s="187"/>
      <c r="E53" s="187"/>
      <c r="F53" s="187"/>
      <c r="G53" s="135">
        <f>SUM(G54:G60)</f>
        <v>13920000</v>
      </c>
      <c r="H53" s="136">
        <f>IFERROR(G53/$G$81," ")</f>
        <v>2.6624434804562877E-2</v>
      </c>
      <c r="I53" s="104"/>
      <c r="J53" s="90"/>
    </row>
    <row r="54" spans="1:10" ht="15.6" customHeight="1">
      <c r="A54" s="90"/>
      <c r="B54" s="119"/>
      <c r="C54" s="138"/>
      <c r="D54" s="137" t="s">
        <v>65</v>
      </c>
      <c r="E54" s="139"/>
      <c r="F54" s="139"/>
      <c r="G54" s="125">
        <f>+'4to Año'!R49</f>
        <v>3000000</v>
      </c>
      <c r="H54" s="126">
        <f>IFERROR(G54/$G$81," ")</f>
        <v>5.7380247423626891E-3</v>
      </c>
      <c r="I54" s="104"/>
      <c r="J54" s="90"/>
    </row>
    <row r="55" spans="1:10" ht="15.6" customHeight="1">
      <c r="A55" s="90"/>
      <c r="B55" s="119"/>
      <c r="C55" s="138"/>
      <c r="D55" s="137" t="s">
        <v>68</v>
      </c>
      <c r="E55" s="139"/>
      <c r="F55" s="139"/>
      <c r="G55" s="125">
        <f>+'4to Año'!R50</f>
        <v>0</v>
      </c>
      <c r="H55" s="126">
        <f t="shared" ref="H55:H79" si="4">IFERROR(G55/$G$81," ")</f>
        <v>0</v>
      </c>
      <c r="I55" s="104"/>
      <c r="J55" s="90"/>
    </row>
    <row r="56" spans="1:10" ht="15.6" customHeight="1">
      <c r="A56" s="90"/>
      <c r="B56" s="119"/>
      <c r="C56" s="138"/>
      <c r="D56" s="137" t="s">
        <v>70</v>
      </c>
      <c r="E56" s="139"/>
      <c r="F56" s="139"/>
      <c r="G56" s="125">
        <f>+'4to Año'!R51</f>
        <v>0</v>
      </c>
      <c r="H56" s="126">
        <f t="shared" si="4"/>
        <v>0</v>
      </c>
      <c r="I56" s="104"/>
      <c r="J56" s="90"/>
    </row>
    <row r="57" spans="1:10" ht="15.6" customHeight="1">
      <c r="A57" s="90"/>
      <c r="B57" s="119"/>
      <c r="C57" s="138"/>
      <c r="D57" s="123" t="s">
        <v>72</v>
      </c>
      <c r="E57" s="139"/>
      <c r="F57" s="139"/>
      <c r="G57" s="125">
        <f>+'4to Año'!R52</f>
        <v>5040000</v>
      </c>
      <c r="H57" s="126">
        <f t="shared" si="4"/>
        <v>9.6398815671693179E-3</v>
      </c>
      <c r="I57" s="104"/>
      <c r="J57" s="90"/>
    </row>
    <row r="58" spans="1:10" ht="15.6" customHeight="1">
      <c r="A58" s="90"/>
      <c r="B58" s="119"/>
      <c r="C58" s="138"/>
      <c r="D58" s="123" t="s">
        <v>74</v>
      </c>
      <c r="E58" s="139"/>
      <c r="F58" s="139"/>
      <c r="G58" s="125">
        <f>+'4to Año'!R53</f>
        <v>600000</v>
      </c>
      <c r="H58" s="126">
        <f t="shared" si="4"/>
        <v>1.1476049484725379E-3</v>
      </c>
      <c r="I58" s="104"/>
      <c r="J58" s="90"/>
    </row>
    <row r="59" spans="1:10" ht="15.6" customHeight="1">
      <c r="A59" s="90"/>
      <c r="B59" s="119"/>
      <c r="C59" s="138"/>
      <c r="D59" s="137" t="s">
        <v>76</v>
      </c>
      <c r="E59" s="139"/>
      <c r="F59" s="139"/>
      <c r="G59" s="125">
        <f>+'4to Año'!R54</f>
        <v>0</v>
      </c>
      <c r="H59" s="126">
        <f t="shared" si="4"/>
        <v>0</v>
      </c>
      <c r="I59" s="104"/>
      <c r="J59" s="90"/>
    </row>
    <row r="60" spans="1:10" ht="15.6" customHeight="1">
      <c r="A60" s="90"/>
      <c r="B60" s="119"/>
      <c r="C60" s="138"/>
      <c r="D60" s="123" t="s">
        <v>78</v>
      </c>
      <c r="E60" s="139"/>
      <c r="F60" s="139"/>
      <c r="G60" s="125">
        <f>+'4to Año'!R55</f>
        <v>5280000</v>
      </c>
      <c r="H60" s="126">
        <f t="shared" si="4"/>
        <v>1.0098923546558333E-2</v>
      </c>
      <c r="I60" s="104"/>
      <c r="J60" s="90"/>
    </row>
    <row r="61" spans="1:10" ht="15.6" customHeight="1">
      <c r="A61" s="90"/>
      <c r="B61" s="119"/>
      <c r="C61" s="187" t="s">
        <v>216</v>
      </c>
      <c r="D61" s="187"/>
      <c r="E61" s="187"/>
      <c r="F61" s="187"/>
      <c r="G61" s="135">
        <f>SUM(G62:G69)</f>
        <v>36840000</v>
      </c>
      <c r="H61" s="136">
        <f>IFERROR(G61/$G$81," ")</f>
        <v>7.0462943836213821E-2</v>
      </c>
      <c r="I61" s="104"/>
      <c r="J61" s="90"/>
    </row>
    <row r="62" spans="1:10" ht="15.6" customHeight="1">
      <c r="A62" s="90"/>
      <c r="B62" s="119"/>
      <c r="C62" s="138"/>
      <c r="D62" s="137" t="s">
        <v>81</v>
      </c>
      <c r="E62" s="140"/>
      <c r="F62" s="140"/>
      <c r="G62" s="141">
        <f>+'4to Año'!R58</f>
        <v>28800000</v>
      </c>
      <c r="H62" s="126">
        <f t="shared" si="4"/>
        <v>5.5085037526681813E-2</v>
      </c>
      <c r="I62" s="104"/>
      <c r="J62" s="90"/>
    </row>
    <row r="63" spans="1:10" ht="15.6" customHeight="1">
      <c r="A63" s="90"/>
      <c r="B63" s="119"/>
      <c r="C63" s="138"/>
      <c r="D63" s="137" t="s">
        <v>84</v>
      </c>
      <c r="E63" s="140"/>
      <c r="F63" s="140"/>
      <c r="G63" s="141">
        <f>+'4to Año'!R59</f>
        <v>3120000</v>
      </c>
      <c r="H63" s="126">
        <f t="shared" si="4"/>
        <v>5.9675457320571964E-3</v>
      </c>
      <c r="I63" s="104"/>
      <c r="J63" s="90"/>
    </row>
    <row r="64" spans="1:10" ht="15.6" customHeight="1">
      <c r="A64" s="90"/>
      <c r="B64" s="119"/>
      <c r="C64" s="138"/>
      <c r="D64" s="137" t="s">
        <v>86</v>
      </c>
      <c r="E64" s="140"/>
      <c r="F64" s="140"/>
      <c r="G64" s="141">
        <f>+'4to Año'!R60</f>
        <v>0</v>
      </c>
      <c r="H64" s="126">
        <f t="shared" si="4"/>
        <v>0</v>
      </c>
      <c r="I64" s="104"/>
      <c r="J64" s="90"/>
    </row>
    <row r="65" spans="1:10" ht="15.6" customHeight="1">
      <c r="A65" s="90"/>
      <c r="B65" s="119"/>
      <c r="C65" s="138"/>
      <c r="D65" s="137" t="s">
        <v>88</v>
      </c>
      <c r="E65" s="140"/>
      <c r="F65" s="140"/>
      <c r="G65" s="141">
        <f>+'4to Año'!R61</f>
        <v>240000</v>
      </c>
      <c r="H65" s="126">
        <f t="shared" si="4"/>
        <v>4.5904197938901513E-4</v>
      </c>
      <c r="I65" s="104"/>
      <c r="J65" s="90"/>
    </row>
    <row r="66" spans="1:10" ht="15.6" customHeight="1">
      <c r="A66" s="90"/>
      <c r="B66" s="119"/>
      <c r="C66" s="138"/>
      <c r="D66" s="137" t="s">
        <v>90</v>
      </c>
      <c r="E66" s="140"/>
      <c r="F66" s="140"/>
      <c r="G66" s="141">
        <f>+'4to Año'!R62</f>
        <v>0</v>
      </c>
      <c r="H66" s="126">
        <f t="shared" si="4"/>
        <v>0</v>
      </c>
      <c r="I66" s="104"/>
      <c r="J66" s="90"/>
    </row>
    <row r="67" spans="1:10" ht="15.6" customHeight="1">
      <c r="A67" s="90"/>
      <c r="B67" s="119"/>
      <c r="C67" s="138"/>
      <c r="D67" s="137" t="s">
        <v>92</v>
      </c>
      <c r="E67" s="140"/>
      <c r="F67" s="140"/>
      <c r="G67" s="141">
        <f>+'4to Año'!R63</f>
        <v>4680000</v>
      </c>
      <c r="H67" s="126">
        <f t="shared" si="4"/>
        <v>8.9513185980857942E-3</v>
      </c>
      <c r="I67" s="104"/>
      <c r="J67" s="90"/>
    </row>
    <row r="68" spans="1:10" ht="15.6" customHeight="1">
      <c r="A68" s="90"/>
      <c r="B68" s="119"/>
      <c r="C68" s="138"/>
      <c r="D68" s="137" t="s">
        <v>94</v>
      </c>
      <c r="E68" s="140"/>
      <c r="F68" s="140"/>
      <c r="G68" s="141">
        <f>+'4to Año'!R64</f>
        <v>0</v>
      </c>
      <c r="H68" s="126">
        <f t="shared" si="4"/>
        <v>0</v>
      </c>
      <c r="I68" s="104"/>
      <c r="J68" s="90"/>
    </row>
    <row r="69" spans="1:10" ht="15.6" customHeight="1">
      <c r="A69" s="90"/>
      <c r="B69" s="119"/>
      <c r="C69" s="138"/>
      <c r="D69" s="137" t="s">
        <v>96</v>
      </c>
      <c r="E69" s="140"/>
      <c r="F69" s="140"/>
      <c r="G69" s="141">
        <f>+'4to Año'!R65</f>
        <v>0</v>
      </c>
      <c r="H69" s="126">
        <f t="shared" si="4"/>
        <v>0</v>
      </c>
      <c r="I69" s="104"/>
      <c r="J69" s="90"/>
    </row>
    <row r="70" spans="1:10" ht="15.6" customHeight="1">
      <c r="A70" s="90"/>
      <c r="B70" s="119"/>
      <c r="C70" s="187" t="s">
        <v>99</v>
      </c>
      <c r="D70" s="187"/>
      <c r="E70" s="187"/>
      <c r="F70" s="187"/>
      <c r="G70" s="135">
        <f>SUM(G71:G73)</f>
        <v>4272000</v>
      </c>
      <c r="H70" s="136">
        <f>IFERROR(G70/$G$81," ")</f>
        <v>8.170947233124469E-3</v>
      </c>
      <c r="I70" s="104"/>
      <c r="J70" s="90"/>
    </row>
    <row r="71" spans="1:10" ht="15.6" customHeight="1">
      <c r="A71" s="90"/>
      <c r="B71" s="119"/>
      <c r="C71" s="138"/>
      <c r="D71" s="123" t="s">
        <v>99</v>
      </c>
      <c r="E71" s="139"/>
      <c r="F71" s="139"/>
      <c r="G71" s="125">
        <f>+'4to Año'!R68</f>
        <v>4080000</v>
      </c>
      <c r="H71" s="126">
        <f t="shared" si="4"/>
        <v>7.8037136496132567E-3</v>
      </c>
      <c r="I71" s="104"/>
      <c r="J71" s="90"/>
    </row>
    <row r="72" spans="1:10" ht="15.6" customHeight="1">
      <c r="A72" s="90"/>
      <c r="B72" s="119"/>
      <c r="C72" s="138"/>
      <c r="D72" s="137" t="s">
        <v>102</v>
      </c>
      <c r="E72" s="140"/>
      <c r="F72" s="140"/>
      <c r="G72" s="125">
        <f>+'4to Año'!R69</f>
        <v>192000</v>
      </c>
      <c r="H72" s="126">
        <f t="shared" si="4"/>
        <v>3.6723358351121213E-4</v>
      </c>
      <c r="I72" s="104"/>
      <c r="J72" s="90"/>
    </row>
    <row r="73" spans="1:10" ht="15.6" customHeight="1">
      <c r="A73" s="90"/>
      <c r="B73" s="119"/>
      <c r="C73" s="138"/>
      <c r="D73" s="137" t="s">
        <v>104</v>
      </c>
      <c r="E73" s="140"/>
      <c r="F73" s="140"/>
      <c r="G73" s="125">
        <f>+'4to Año'!R70</f>
        <v>0</v>
      </c>
      <c r="H73" s="126">
        <f t="shared" si="4"/>
        <v>0</v>
      </c>
      <c r="I73" s="104"/>
      <c r="J73" s="90"/>
    </row>
    <row r="74" spans="1:10" ht="15.6" customHeight="1">
      <c r="A74" s="90"/>
      <c r="B74" s="119"/>
      <c r="C74" s="187" t="s">
        <v>107</v>
      </c>
      <c r="D74" s="187"/>
      <c r="E74" s="187"/>
      <c r="F74" s="187"/>
      <c r="G74" s="135">
        <f>SUM(G75)</f>
        <v>1507992</v>
      </c>
      <c r="H74" s="136">
        <f>IFERROR(G74/$G$81," ")</f>
        <v>2.8842984690949989E-3</v>
      </c>
      <c r="I74" s="104"/>
      <c r="J74" s="90"/>
    </row>
    <row r="75" spans="1:10" ht="15.6" customHeight="1">
      <c r="A75" s="90"/>
      <c r="B75" s="119"/>
      <c r="C75" s="138"/>
      <c r="D75" s="137" t="s">
        <v>156</v>
      </c>
      <c r="E75" s="140"/>
      <c r="F75" s="140"/>
      <c r="G75" s="125">
        <f>+'4to Año'!R73</f>
        <v>1507992</v>
      </c>
      <c r="H75" s="126">
        <f t="shared" si="4"/>
        <v>2.8842984690949989E-3</v>
      </c>
      <c r="I75" s="104"/>
      <c r="J75" s="90"/>
    </row>
    <row r="76" spans="1:10" ht="15.6" customHeight="1">
      <c r="A76" s="90"/>
      <c r="B76" s="119"/>
      <c r="C76" s="187" t="s">
        <v>217</v>
      </c>
      <c r="D76" s="187"/>
      <c r="E76" s="187"/>
      <c r="F76" s="187"/>
      <c r="G76" s="135">
        <f>SUM(G77)</f>
        <v>1320000</v>
      </c>
      <c r="H76" s="136">
        <f>IFERROR(G76/$G$81," ")</f>
        <v>2.5247308866395831E-3</v>
      </c>
      <c r="I76" s="104"/>
      <c r="J76" s="90"/>
    </row>
    <row r="77" spans="1:10" ht="15.6" customHeight="1">
      <c r="A77" s="90"/>
      <c r="B77" s="119"/>
      <c r="C77" s="138"/>
      <c r="D77" s="123" t="s">
        <v>111</v>
      </c>
      <c r="E77" s="139"/>
      <c r="F77" s="139"/>
      <c r="G77" s="125">
        <f>+'4to Año'!R76</f>
        <v>1320000</v>
      </c>
      <c r="H77" s="126">
        <f t="shared" si="4"/>
        <v>2.5247308866395831E-3</v>
      </c>
      <c r="I77" s="104"/>
      <c r="J77" s="90"/>
    </row>
    <row r="78" spans="1:10" ht="15.6" customHeight="1">
      <c r="A78" s="90"/>
      <c r="B78" s="119"/>
      <c r="C78" s="187" t="s">
        <v>218</v>
      </c>
      <c r="D78" s="187"/>
      <c r="E78" s="187"/>
      <c r="F78" s="187"/>
      <c r="G78" s="135">
        <f>SUM(G79)</f>
        <v>0</v>
      </c>
      <c r="H78" s="136">
        <f>IFERROR(G78/$G$81," ")</f>
        <v>0</v>
      </c>
      <c r="I78" s="104"/>
      <c r="J78" s="90"/>
    </row>
    <row r="79" spans="1:10" ht="15.6" customHeight="1">
      <c r="A79" s="90"/>
      <c r="B79" s="119"/>
      <c r="C79" s="138"/>
      <c r="D79" s="137" t="s">
        <v>115</v>
      </c>
      <c r="E79" s="140"/>
      <c r="F79" s="139"/>
      <c r="G79" s="125">
        <f>+'4to Año'!R79</f>
        <v>0</v>
      </c>
      <c r="H79" s="126">
        <f t="shared" si="4"/>
        <v>0</v>
      </c>
      <c r="I79" s="104"/>
      <c r="J79" s="90"/>
    </row>
    <row r="80" spans="1:10" ht="5.45" customHeight="1">
      <c r="A80" s="90"/>
      <c r="B80" s="119"/>
      <c r="C80" s="142"/>
      <c r="D80" s="142"/>
      <c r="E80" s="142"/>
      <c r="F80" s="142"/>
      <c r="G80" s="133"/>
      <c r="H80" s="143"/>
      <c r="I80" s="104"/>
      <c r="J80" s="90"/>
    </row>
    <row r="81" spans="1:10" ht="20.100000000000001" customHeight="1" thickBot="1">
      <c r="A81" s="90"/>
      <c r="B81" s="144"/>
      <c r="C81" s="184" t="s">
        <v>208</v>
      </c>
      <c r="D81" s="184"/>
      <c r="E81" s="184"/>
      <c r="F81" s="184"/>
      <c r="G81" s="145">
        <f>($G$22+$G$30)</f>
        <v>522828000</v>
      </c>
      <c r="H81" s="146">
        <f>IFERROR(G81/$G$81," ")</f>
        <v>1</v>
      </c>
      <c r="I81" s="104"/>
      <c r="J81" s="90"/>
    </row>
    <row r="82" spans="1:10" ht="6.6" customHeight="1" thickTop="1" thickBot="1">
      <c r="A82" s="90"/>
      <c r="B82" s="112"/>
      <c r="C82" s="113"/>
      <c r="D82" s="113"/>
      <c r="E82" s="113"/>
      <c r="F82" s="113"/>
      <c r="G82" s="113"/>
      <c r="H82" s="113"/>
      <c r="I82" s="114"/>
      <c r="J82" s="90"/>
    </row>
    <row r="83" spans="1:10">
      <c r="A83" s="90"/>
      <c r="B83" s="90"/>
      <c r="C83" s="90"/>
      <c r="D83" s="90"/>
      <c r="E83" s="90"/>
      <c r="F83" s="90"/>
      <c r="G83" s="90"/>
      <c r="H83" s="90"/>
      <c r="I83" s="90"/>
      <c r="J83" s="90"/>
    </row>
    <row r="89" spans="1:10" ht="14.45" customHeight="1"/>
  </sheetData>
  <sheetProtection algorithmName="SHA-512" hashValue="JLQwcpkjPXMgL/wGOgXXT2QVdnCrKCf2ad5uIstCB+rHHNSde56YZZ7jIOXCeqAYle1MKXCBwhb00Q2HzQCxVQ==" saltValue="IImzu+s0XAEvpy9M9mqRog==" spinCount="100000" sheet="1" objects="1" scenarios="1"/>
  <mergeCells count="19">
    <mergeCell ref="C19:G19"/>
    <mergeCell ref="E4:H4"/>
    <mergeCell ref="E5:H5"/>
    <mergeCell ref="C10:G10"/>
    <mergeCell ref="C13:F13"/>
    <mergeCell ref="C15:F15"/>
    <mergeCell ref="C81:F81"/>
    <mergeCell ref="C22:F22"/>
    <mergeCell ref="C23:F23"/>
    <mergeCell ref="C30:F30"/>
    <mergeCell ref="C31:F31"/>
    <mergeCell ref="C36:F36"/>
    <mergeCell ref="C45:F45"/>
    <mergeCell ref="C53:F53"/>
    <mergeCell ref="C61:F61"/>
    <mergeCell ref="C70:F70"/>
    <mergeCell ref="C76:F76"/>
    <mergeCell ref="C78:F78"/>
    <mergeCell ref="C74:F74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5" scale="81" fitToHeight="0" orientation="portrait" r:id="rId1"/>
  <ignoredErrors>
    <ignoredError sqref="G75 G7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Blanca Elena Peron Castro</cp:lastModifiedBy>
  <cp:revision/>
  <dcterms:created xsi:type="dcterms:W3CDTF">2015-06-05T18:19:34Z</dcterms:created>
  <dcterms:modified xsi:type="dcterms:W3CDTF">2024-05-14T20:04:55Z</dcterms:modified>
  <cp:category/>
  <cp:contentStatus/>
</cp:coreProperties>
</file>